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OMPRAS\"/>
    </mc:Choice>
  </mc:AlternateContent>
  <bookViews>
    <workbookView xWindow="0" yWindow="0" windowWidth="24000" windowHeight="9000"/>
  </bookViews>
  <sheets>
    <sheet name="Orçamento Sintetico" sheetId="6" r:id="rId1"/>
    <sheet name="Orçamento Analítico" sheetId="36" r:id="rId2"/>
  </sheets>
  <externalReferences>
    <externalReference r:id="rId3"/>
    <externalReference r:id="rId4"/>
    <externalReference r:id="rId5"/>
    <externalReference r:id="rId6"/>
  </externalReferences>
  <definedNames>
    <definedName name="_Regression_Int">1</definedName>
    <definedName name="_Toc17708825" localSheetId="0">'Orçamento Sintetico'!#REF!</definedName>
    <definedName name="apf1a">[1]Caixilhos!$D$7</definedName>
    <definedName name="_xlnm.Print_Area" localSheetId="1">'Orçamento Analítico'!$B$2:$K$26</definedName>
    <definedName name="BFD">[2]Premissas!$F$6</definedName>
    <definedName name="contole" localSheetId="1">#REF!</definedName>
    <definedName name="contole">#REF!</definedName>
    <definedName name="cpf1a">[1]Caixilhos!$C$7</definedName>
    <definedName name="EQP">[3]EQP!$B$5:$I$74</definedName>
    <definedName name="Excel_BuiltIn_Database" localSheetId="1">#REF!</definedName>
    <definedName name="Excel_BuiltIn_Database">#REF!</definedName>
    <definedName name="K">'[4]Planlha Orçamentária de Custo'!$D$418</definedName>
    <definedName name="Resumo" localSheetId="1">#REF!</definedName>
    <definedName name="Resumo">#REF!</definedName>
    <definedName name="SHARED_FORMULA_106_31_106_31_17" localSheetId="1">SUM(#REF!)</definedName>
    <definedName name="SHARED_FORMULA_106_31_106_31_17">SUM(#REF!)</definedName>
    <definedName name="SHARED_FORMULA_121_31_121_31_17" localSheetId="1">SUM(#REF!)</definedName>
    <definedName name="SHARED_FORMULA_121_31_121_31_17">SUM(#REF!)</definedName>
    <definedName name="SHARED_FORMULA_136_31_136_31_17" localSheetId="1">SUM(#REF!)</definedName>
    <definedName name="SHARED_FORMULA_136_31_136_31_17">SUM(#REF!)</definedName>
    <definedName name="SHARED_FORMULA_151_31_151_31_17" localSheetId="1">SUM(#REF!)</definedName>
    <definedName name="SHARED_FORMULA_151_31_151_31_17">SUM(#REF!)</definedName>
    <definedName name="SHARED_FORMULA_166_31_166_31_17" localSheetId="1">SUM(#REF!)</definedName>
    <definedName name="SHARED_FORMULA_166_31_166_31_17">SUM(#REF!)</definedName>
    <definedName name="SHARED_FORMULA_17_31_17_31_17" localSheetId="1">SUM(#REF!)</definedName>
    <definedName name="SHARED_FORMULA_17_31_17_31_17">SUM(#REF!)</definedName>
    <definedName name="SHARED_FORMULA_181_31_181_31_17" localSheetId="1">SUM(#REF!)</definedName>
    <definedName name="SHARED_FORMULA_181_31_181_31_17">SUM(#REF!)</definedName>
    <definedName name="SHARED_FORMULA_196_31_196_31_17" localSheetId="1">SUM(#REF!)</definedName>
    <definedName name="SHARED_FORMULA_196_31_196_31_17">SUM(#REF!)</definedName>
    <definedName name="SHARED_FORMULA_2_31_2_31_17" localSheetId="1">SUM(#REF!)</definedName>
    <definedName name="SHARED_FORMULA_2_31_2_31_17">SUM(#REF!)</definedName>
    <definedName name="SHARED_FORMULA_211_31_211_31_17" localSheetId="1">SUM(#REF!)</definedName>
    <definedName name="SHARED_FORMULA_211_31_211_31_17">SUM(#REF!)</definedName>
    <definedName name="SHARED_FORMULA_226_31_226_31_17" localSheetId="1">SUM(#REF!)</definedName>
    <definedName name="SHARED_FORMULA_226_31_226_31_17">SUM(#REF!)</definedName>
    <definedName name="SHARED_FORMULA_241_31_241_31_17" localSheetId="1">SUM(#REF!)</definedName>
    <definedName name="SHARED_FORMULA_241_31_241_31_17">SUM(#REF!)</definedName>
    <definedName name="SHARED_FORMULA_31_31_31_31_17" localSheetId="1">SUM(#REF!)</definedName>
    <definedName name="SHARED_FORMULA_31_31_31_31_17">SUM(#REF!)</definedName>
    <definedName name="SHARED_FORMULA_46_31_46_31_17" localSheetId="1">SUM(#REF!)</definedName>
    <definedName name="SHARED_FORMULA_46_31_46_31_17">SUM(#REF!)</definedName>
    <definedName name="SHARED_FORMULA_6_105_6_105_14" localSheetId="1">#REF!+#REF!</definedName>
    <definedName name="SHARED_FORMULA_6_105_6_105_14">#REF!+#REF!</definedName>
    <definedName name="SHARED_FORMULA_6_14_6_14_14" localSheetId="1">#REF!+#REF!</definedName>
    <definedName name="SHARED_FORMULA_6_14_6_14_14">#REF!+#REF!</definedName>
    <definedName name="SHARED_FORMULA_6_149_6_149_14" localSheetId="1">#REF!+#REF!</definedName>
    <definedName name="SHARED_FORMULA_6_149_6_149_14">#REF!+#REF!</definedName>
    <definedName name="SHARED_FORMULA_6_193_6_193_14" localSheetId="1">#REF!+#REF!</definedName>
    <definedName name="SHARED_FORMULA_6_193_6_193_14">#REF!+#REF!</definedName>
    <definedName name="SHARED_FORMULA_6_237_6_237_14" localSheetId="1">#REF!+#REF!</definedName>
    <definedName name="SHARED_FORMULA_6_237_6_237_14">#REF!+#REF!</definedName>
    <definedName name="SHARED_FORMULA_6_281_6_281_14" localSheetId="1">#REF!+#REF!</definedName>
    <definedName name="SHARED_FORMULA_6_281_6_281_14">#REF!+#REF!</definedName>
    <definedName name="SHARED_FORMULA_6_325_6_325_14" localSheetId="1">#REF!+#REF!</definedName>
    <definedName name="SHARED_FORMULA_6_325_6_325_14">#REF!+#REF!</definedName>
    <definedName name="SHARED_FORMULA_6_370_6_370_14" localSheetId="1">#REF!+#REF!</definedName>
    <definedName name="SHARED_FORMULA_6_370_6_370_14">#REF!+#REF!</definedName>
    <definedName name="SHARED_FORMULA_6_416_6_416_14" localSheetId="1">#REF!+#REF!</definedName>
    <definedName name="SHARED_FORMULA_6_416_6_416_14">#REF!+#REF!</definedName>
    <definedName name="SHARED_FORMULA_6_461_6_461_14" localSheetId="1">#REF!+#REF!</definedName>
    <definedName name="SHARED_FORMULA_6_461_6_461_14">#REF!+#REF!</definedName>
    <definedName name="SHARED_FORMULA_6_506_6_506_14" localSheetId="1">#REF!+#REF!</definedName>
    <definedName name="SHARED_FORMULA_6_506_6_506_14">#REF!+#REF!</definedName>
    <definedName name="SHARED_FORMULA_6_545_6_545_14" localSheetId="1">#REF!+#REF!</definedName>
    <definedName name="SHARED_FORMULA_6_545_6_545_14">#REF!+#REF!</definedName>
    <definedName name="SHARED_FORMULA_6_57_6_57_14" localSheetId="1">#REF!+#REF!</definedName>
    <definedName name="SHARED_FORMULA_6_57_6_57_14">#REF!+#REF!</definedName>
    <definedName name="SHARED_FORMULA_61_31_61_31_17" localSheetId="1">SUM(#REF!)</definedName>
    <definedName name="SHARED_FORMULA_61_31_61_31_17">SUM(#REF!)</definedName>
    <definedName name="SHARED_FORMULA_7_106_7_106_14" localSheetId="1">TRUNC(#REF!*#REF!,2)</definedName>
    <definedName name="SHARED_FORMULA_7_106_7_106_14">TRUNC(#REF!*#REF!,2)</definedName>
    <definedName name="SHARED_FORMULA_7_15_7_15_14" localSheetId="1">TRUNC(#REF!*#REF!,2)</definedName>
    <definedName name="SHARED_FORMULA_7_15_7_15_14">TRUNC(#REF!*#REF!,2)</definedName>
    <definedName name="SHARED_FORMULA_7_150_7_150_14" localSheetId="1">TRUNC(#REF!*#REF!,2)</definedName>
    <definedName name="SHARED_FORMULA_7_150_7_150_14">TRUNC(#REF!*#REF!,2)</definedName>
    <definedName name="SHARED_FORMULA_7_194_7_194_14" localSheetId="1">TRUNC(#REF!*#REF!,2)</definedName>
    <definedName name="SHARED_FORMULA_7_194_7_194_14">TRUNC(#REF!*#REF!,2)</definedName>
    <definedName name="SHARED_FORMULA_7_238_7_238_14" localSheetId="1">TRUNC(#REF!*#REF!,2)</definedName>
    <definedName name="SHARED_FORMULA_7_238_7_238_14">TRUNC(#REF!*#REF!,2)</definedName>
    <definedName name="SHARED_FORMULA_7_282_7_282_14" localSheetId="1">TRUNC(#REF!*#REF!,2)</definedName>
    <definedName name="SHARED_FORMULA_7_282_7_282_14">TRUNC(#REF!*#REF!,2)</definedName>
    <definedName name="SHARED_FORMULA_7_326_7_326_14" localSheetId="1">TRUNC(#REF!*#REF!,2)</definedName>
    <definedName name="SHARED_FORMULA_7_326_7_326_14">TRUNC(#REF!*#REF!,2)</definedName>
    <definedName name="SHARED_FORMULA_7_371_7_371_14" localSheetId="1">TRUNC(#REF!*#REF!,2)</definedName>
    <definedName name="SHARED_FORMULA_7_371_7_371_14">TRUNC(#REF!*#REF!,2)</definedName>
    <definedName name="SHARED_FORMULA_7_417_7_417_14" localSheetId="1">TRUNC(#REF!*#REF!,2)</definedName>
    <definedName name="SHARED_FORMULA_7_417_7_417_14">TRUNC(#REF!*#REF!,2)</definedName>
    <definedName name="SHARED_FORMULA_7_460_7_460_14" localSheetId="1">TRUNC(#REF!*#REF!*100)/100</definedName>
    <definedName name="SHARED_FORMULA_7_460_7_460_14">TRUNC(#REF!*#REF!*100)/100</definedName>
    <definedName name="SHARED_FORMULA_7_506_7_506_14" localSheetId="1">TRUNC(#REF!*#REF!,2)</definedName>
    <definedName name="SHARED_FORMULA_7_506_7_506_14">TRUNC(#REF!*#REF!,2)</definedName>
    <definedName name="SHARED_FORMULA_7_58_7_58_14" localSheetId="1">TRUNC(#REF!*#REF!,2)</definedName>
    <definedName name="SHARED_FORMULA_7_58_7_58_14">TRUNC(#REF!*#REF!,2)</definedName>
    <definedName name="SHARED_FORMULA_76_31_76_31_17" localSheetId="1">SUM(#REF!)</definedName>
    <definedName name="SHARED_FORMULA_76_31_76_31_17">SUM(#REF!)</definedName>
    <definedName name="SHARED_FORMULA_8_33_8_33_11" localSheetId="1">TRUNC(#REF!*#REF!,2)</definedName>
    <definedName name="SHARED_FORMULA_8_33_8_33_11">TRUNC(#REF!*#REF!,2)</definedName>
    <definedName name="SHARED_FORMULA_8_33_8_33_12" localSheetId="1">TRUNC(#REF!*#REF!,2)</definedName>
    <definedName name="SHARED_FORMULA_8_33_8_33_12">TRUNC(#REF!*#REF!,2)</definedName>
    <definedName name="SHARED_FORMULA_8_33_8_33_5" localSheetId="1">TRUNC(#REF!*#REF!,2)</definedName>
    <definedName name="SHARED_FORMULA_8_33_8_33_5">TRUNC(#REF!*#REF!,2)</definedName>
    <definedName name="SHARED_FORMULA_8_34_8_34_9" localSheetId="1">TRUNC(#REF!*#REF!,2)</definedName>
    <definedName name="SHARED_FORMULA_8_34_8_34_9">TRUNC(#REF!*#REF!,2)</definedName>
    <definedName name="SHARED_FORMULA_8_35_8_35_8" localSheetId="1">TRUNC(#REF!*#REF!,2)</definedName>
    <definedName name="SHARED_FORMULA_8_35_8_35_8">TRUNC(#REF!*#REF!,2)</definedName>
    <definedName name="SHARED_FORMULA_8_88_8_88_8" localSheetId="1">TRUNC(#REF!*#REF!,2)</definedName>
    <definedName name="SHARED_FORMULA_8_88_8_88_8">TRUNC(#REF!*#REF!,2)</definedName>
    <definedName name="SHARED_FORMULA_8_89_8_89_11" localSheetId="1">TRUNC(#REF!*#REF!,2)</definedName>
    <definedName name="SHARED_FORMULA_8_89_8_89_11">TRUNC(#REF!*#REF!,2)</definedName>
    <definedName name="SHARED_FORMULA_8_89_8_89_12" localSheetId="1">TRUNC(#REF!*#REF!,2)</definedName>
    <definedName name="SHARED_FORMULA_8_89_8_89_12">TRUNC(#REF!*#REF!,2)</definedName>
    <definedName name="SHARED_FORMULA_8_89_8_89_5" localSheetId="1">TRUNC(#REF!*#REF!,2)</definedName>
    <definedName name="SHARED_FORMULA_8_89_8_89_5">TRUNC(#REF!*#REF!,2)</definedName>
    <definedName name="SHARED_FORMULA_8_89_8_89_9" localSheetId="1">TRUNC(#REF!*#REF!,2)</definedName>
    <definedName name="SHARED_FORMULA_8_89_8_89_9">TRUNC(#REF!*#REF!,2)</definedName>
    <definedName name="SHARED_FORMULA_9_33_9_33_1" localSheetId="1">#REF!*#REF!</definedName>
    <definedName name="SHARED_FORMULA_9_33_9_33_1">#REF!*#REF!</definedName>
    <definedName name="SHARED_FORMULA_9_38_9_38_2" localSheetId="1">TRUNC(#REF!*#REF!,2)</definedName>
    <definedName name="SHARED_FORMULA_9_38_9_38_2">TRUNC(#REF!*#REF!,2)</definedName>
    <definedName name="SHARED_FORMULA_9_88_9_88_1" localSheetId="1">#REF!*#REF!</definedName>
    <definedName name="SHARED_FORMULA_9_88_9_88_1">#REF!*#REF!</definedName>
    <definedName name="SHARED_FORMULA_9_88_9_88_2" localSheetId="1">TRUNC(#REF!*#REF!,2)</definedName>
    <definedName name="SHARED_FORMULA_9_88_9_88_2">TRUNC(#REF!*#REF!,2)</definedName>
    <definedName name="SHARED_FORMULA_9_88_9_88_3" localSheetId="1">TRUNC(#REF!*#REF!,2)</definedName>
    <definedName name="SHARED_FORMULA_9_88_9_88_3">TRUNC(#REF!*#REF!,2)</definedName>
    <definedName name="SHARED_FORMULA_91_31_91_31_17" localSheetId="1">SUM(#REF!)</definedName>
    <definedName name="SHARED_FORMULA_91_31_91_31_17">SUM(#REF!)</definedName>
    <definedName name="_xlnm.Print_Titles" localSheetId="1">'Orçamento Analítico'!$1:$7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6" l="1"/>
  <c r="K32" i="6" s="1"/>
  <c r="K30" i="6"/>
  <c r="K29" i="6"/>
  <c r="K26" i="6"/>
  <c r="K25" i="6"/>
  <c r="K24" i="6"/>
  <c r="J252" i="36" l="1"/>
  <c r="K251" i="36"/>
  <c r="J251" i="36"/>
  <c r="K252" i="36" l="1"/>
  <c r="K259" i="36" l="1"/>
  <c r="J259" i="36"/>
  <c r="J260" i="36"/>
  <c r="J249" i="36"/>
  <c r="K249" i="36"/>
  <c r="J250" i="36"/>
  <c r="K261" i="36"/>
  <c r="J261" i="36"/>
  <c r="K260" i="36" l="1"/>
  <c r="K250" i="36"/>
  <c r="K231" i="36"/>
  <c r="J231" i="36"/>
  <c r="K219" i="36"/>
  <c r="J219" i="36"/>
  <c r="K209" i="36"/>
  <c r="J209" i="36"/>
  <c r="K200" i="36"/>
  <c r="J200" i="36"/>
  <c r="K192" i="36"/>
  <c r="J192" i="36"/>
  <c r="K183" i="36"/>
  <c r="J183" i="36"/>
  <c r="K286" i="36" l="1"/>
  <c r="K287" i="36"/>
  <c r="K288" i="36"/>
  <c r="K289" i="36"/>
  <c r="J295" i="36"/>
  <c r="J294" i="36"/>
  <c r="D30" i="6"/>
  <c r="C30" i="6"/>
  <c r="J297" i="36"/>
  <c r="J296" i="36"/>
  <c r="J293" i="36"/>
  <c r="J292" i="36"/>
  <c r="J291" i="36"/>
  <c r="J290" i="36"/>
  <c r="J289" i="36"/>
  <c r="J288" i="36"/>
  <c r="J287" i="36"/>
  <c r="J286" i="36"/>
  <c r="K285" i="36"/>
  <c r="J285" i="36"/>
  <c r="J298" i="36" l="1"/>
  <c r="J284" i="36" s="1"/>
  <c r="K270" i="36" l="1"/>
  <c r="J270" i="36"/>
  <c r="K269" i="36"/>
  <c r="J269" i="36"/>
  <c r="K280" i="36" l="1"/>
  <c r="J280" i="36"/>
  <c r="K281" i="36" l="1"/>
  <c r="J281" i="36"/>
  <c r="K279" i="36"/>
  <c r="J279" i="36"/>
  <c r="J282" i="36" l="1"/>
  <c r="J278" i="36" s="1"/>
  <c r="F30" i="6" s="1"/>
  <c r="J30" i="6" s="1"/>
  <c r="K282" i="36"/>
  <c r="K278" i="36" s="1"/>
  <c r="H30" i="6" s="1"/>
  <c r="I30" i="6" s="1"/>
  <c r="M30" i="6" s="1"/>
  <c r="O30" i="6" s="1"/>
  <c r="C29" i="6"/>
  <c r="L30" i="6" l="1"/>
  <c r="N30" i="6" s="1"/>
  <c r="K233" i="36"/>
  <c r="J233" i="36"/>
  <c r="K221" i="36"/>
  <c r="J221" i="36"/>
  <c r="J220" i="36"/>
  <c r="K220" i="36"/>
  <c r="K210" i="36"/>
  <c r="J210" i="36"/>
  <c r="K202" i="36"/>
  <c r="J202" i="36"/>
  <c r="K217" i="36"/>
  <c r="J217" i="36"/>
  <c r="K229" i="36"/>
  <c r="J229" i="36"/>
  <c r="K223" i="36" l="1"/>
  <c r="K234" i="36"/>
  <c r="K224" i="36"/>
  <c r="K222" i="36"/>
  <c r="K211" i="36"/>
  <c r="K190" i="36"/>
  <c r="J190" i="36"/>
  <c r="K271" i="36"/>
  <c r="K272" i="36" s="1"/>
  <c r="K268" i="36" s="1"/>
  <c r="J271" i="36"/>
  <c r="J272" i="36" s="1"/>
  <c r="J268" i="36" s="1"/>
  <c r="K235" i="36" l="1"/>
  <c r="K232" i="36"/>
  <c r="J232" i="36"/>
  <c r="K230" i="36"/>
  <c r="J230" i="36"/>
  <c r="K228" i="36"/>
  <c r="J228" i="36"/>
  <c r="K218" i="36"/>
  <c r="J218" i="36"/>
  <c r="K216" i="36"/>
  <c r="J216" i="36"/>
  <c r="K212" i="36"/>
  <c r="K208" i="36"/>
  <c r="J208" i="36"/>
  <c r="K207" i="36"/>
  <c r="J207" i="36"/>
  <c r="K203" i="36"/>
  <c r="K201" i="36"/>
  <c r="J201" i="36"/>
  <c r="K199" i="36"/>
  <c r="J199" i="36"/>
  <c r="K198" i="36"/>
  <c r="J198" i="36"/>
  <c r="K194" i="36"/>
  <c r="K193" i="36"/>
  <c r="J193" i="36"/>
  <c r="K191" i="36"/>
  <c r="J191" i="36"/>
  <c r="K189" i="36"/>
  <c r="J189" i="36"/>
  <c r="D20" i="6"/>
  <c r="C20" i="6"/>
  <c r="D19" i="6"/>
  <c r="C19" i="6"/>
  <c r="D18" i="6"/>
  <c r="C18" i="6"/>
  <c r="D17" i="6"/>
  <c r="C17" i="6"/>
  <c r="D16" i="6"/>
  <c r="C16" i="6"/>
  <c r="J194" i="36"/>
  <c r="K236" i="36" l="1"/>
  <c r="K227" i="36" s="1"/>
  <c r="K204" i="36"/>
  <c r="K197" i="36" s="1"/>
  <c r="K213" i="36"/>
  <c r="K206" i="36" s="1"/>
  <c r="K225" i="36"/>
  <c r="K215" i="36" s="1"/>
  <c r="K195" i="36"/>
  <c r="K188" i="36" s="1"/>
  <c r="J195" i="36"/>
  <c r="J188" i="36" s="1"/>
  <c r="J234" i="36" l="1"/>
  <c r="J212" i="36"/>
  <c r="J223" i="36"/>
  <c r="J222" i="36"/>
  <c r="J203" i="36"/>
  <c r="J204" i="36" s="1"/>
  <c r="J197" i="36" s="1"/>
  <c r="J211" i="36"/>
  <c r="J149" i="36"/>
  <c r="J143" i="36"/>
  <c r="K143" i="36"/>
  <c r="J144" i="36"/>
  <c r="K144" i="36"/>
  <c r="J145" i="36"/>
  <c r="K145" i="36"/>
  <c r="J146" i="36"/>
  <c r="K146" i="36"/>
  <c r="J147" i="36"/>
  <c r="K147" i="36"/>
  <c r="J148" i="36"/>
  <c r="K148" i="36"/>
  <c r="K149" i="36"/>
  <c r="J150" i="36"/>
  <c r="J151" i="36"/>
  <c r="J152" i="36"/>
  <c r="J153" i="36"/>
  <c r="J154" i="36"/>
  <c r="J155" i="36"/>
  <c r="J156" i="36"/>
  <c r="J157" i="36"/>
  <c r="J158" i="36"/>
  <c r="D24" i="6"/>
  <c r="C24" i="6"/>
  <c r="J213" i="36" l="1"/>
  <c r="J206" i="36" s="1"/>
  <c r="J235" i="36"/>
  <c r="J236" i="36" s="1"/>
  <c r="J227" i="36" s="1"/>
  <c r="J224" i="36"/>
  <c r="J225" i="36" s="1"/>
  <c r="J215" i="36" s="1"/>
  <c r="J159" i="36"/>
  <c r="J142" i="36" s="1"/>
  <c r="J185" i="36"/>
  <c r="K185" i="36"/>
  <c r="K184" i="36"/>
  <c r="J184" i="36"/>
  <c r="K182" i="36"/>
  <c r="J182" i="36"/>
  <c r="K181" i="36"/>
  <c r="J181" i="36"/>
  <c r="K186" i="36" l="1"/>
  <c r="K180" i="36" s="1"/>
  <c r="J186" i="36"/>
  <c r="J180" i="36" s="1"/>
  <c r="K10" i="36"/>
  <c r="H19" i="6" l="1"/>
  <c r="H17" i="6"/>
  <c r="H18" i="6"/>
  <c r="H16" i="6"/>
  <c r="H20" i="6"/>
  <c r="F19" i="6"/>
  <c r="F17" i="6"/>
  <c r="F16" i="6"/>
  <c r="F18" i="6"/>
  <c r="F20" i="6"/>
  <c r="L17" i="6" l="1"/>
  <c r="I17" i="6"/>
  <c r="M17" i="6" s="1"/>
  <c r="L20" i="6"/>
  <c r="I20" i="6"/>
  <c r="M20" i="6" s="1"/>
  <c r="L16" i="6"/>
  <c r="I16" i="6"/>
  <c r="M16" i="6" s="1"/>
  <c r="L18" i="6"/>
  <c r="I18" i="6"/>
  <c r="M18" i="6" s="1"/>
  <c r="L19" i="6"/>
  <c r="I19" i="6"/>
  <c r="M19" i="6" s="1"/>
  <c r="J20" i="6"/>
  <c r="G20" i="6"/>
  <c r="K20" i="6" s="1"/>
  <c r="J18" i="6"/>
  <c r="G18" i="6"/>
  <c r="K18" i="6" s="1"/>
  <c r="J16" i="6"/>
  <c r="G16" i="6"/>
  <c r="K16" i="6" s="1"/>
  <c r="J17" i="6"/>
  <c r="G17" i="6"/>
  <c r="K17" i="6" s="1"/>
  <c r="J19" i="6"/>
  <c r="G19" i="6"/>
  <c r="K19" i="6" s="1"/>
  <c r="K156" i="36"/>
  <c r="K295" i="36"/>
  <c r="K150" i="36"/>
  <c r="N20" i="6" l="1"/>
  <c r="N19" i="6"/>
  <c r="N16" i="6"/>
  <c r="O18" i="6"/>
  <c r="O20" i="6"/>
  <c r="O19" i="6"/>
  <c r="O16" i="6"/>
  <c r="O17" i="6"/>
  <c r="N18" i="6"/>
  <c r="N17" i="6"/>
  <c r="K158" i="36"/>
  <c r="K297" i="36"/>
  <c r="K155" i="36"/>
  <c r="K294" i="36"/>
  <c r="K153" i="36"/>
  <c r="K292" i="36"/>
  <c r="K157" i="36"/>
  <c r="K296" i="36"/>
  <c r="K151" i="36"/>
  <c r="K290" i="36"/>
  <c r="K154" i="36"/>
  <c r="K293" i="36"/>
  <c r="K152" i="36"/>
  <c r="K291" i="36"/>
  <c r="K159" i="36" l="1"/>
  <c r="K142" i="36" s="1"/>
  <c r="K298" i="36"/>
  <c r="K284" i="36" s="1"/>
  <c r="J169" i="36"/>
  <c r="K169" i="36"/>
  <c r="J131" i="36"/>
  <c r="K131" i="36"/>
  <c r="J112" i="36"/>
  <c r="K112" i="36"/>
  <c r="J93" i="36"/>
  <c r="K93" i="36"/>
  <c r="J74" i="36"/>
  <c r="K74" i="36"/>
  <c r="J55" i="36"/>
  <c r="K55" i="36"/>
  <c r="J36" i="36"/>
  <c r="K36" i="36"/>
  <c r="K17" i="36"/>
  <c r="J17" i="36"/>
  <c r="D10" i="6" l="1"/>
  <c r="C10" i="6"/>
  <c r="K275" i="36" l="1"/>
  <c r="J275" i="36"/>
  <c r="K175" i="36"/>
  <c r="K177" i="36"/>
  <c r="J177" i="36"/>
  <c r="K167" i="36"/>
  <c r="J167" i="36"/>
  <c r="K176" i="36"/>
  <c r="J176" i="36"/>
  <c r="J166" i="36"/>
  <c r="K166" i="36"/>
  <c r="K165" i="36"/>
  <c r="J165" i="36"/>
  <c r="J175" i="36"/>
  <c r="J174" i="36"/>
  <c r="K173" i="36"/>
  <c r="J173" i="36"/>
  <c r="K172" i="36"/>
  <c r="J172" i="36"/>
  <c r="K171" i="36"/>
  <c r="J171" i="36"/>
  <c r="K170" i="36"/>
  <c r="J170" i="36"/>
  <c r="K168" i="36"/>
  <c r="J168" i="36"/>
  <c r="K164" i="36"/>
  <c r="J164" i="36"/>
  <c r="K163" i="36"/>
  <c r="J163" i="36"/>
  <c r="K162" i="36"/>
  <c r="J162" i="36"/>
  <c r="K139" i="36"/>
  <c r="J139" i="36"/>
  <c r="K129" i="36"/>
  <c r="J129" i="36"/>
  <c r="K138" i="36"/>
  <c r="J138" i="36"/>
  <c r="K128" i="36"/>
  <c r="J128" i="36"/>
  <c r="K127" i="36"/>
  <c r="J127" i="36"/>
  <c r="J137" i="36"/>
  <c r="K137" i="36"/>
  <c r="J136" i="36"/>
  <c r="K136" i="36"/>
  <c r="K135" i="36"/>
  <c r="J135" i="36"/>
  <c r="K134" i="36"/>
  <c r="J134" i="36"/>
  <c r="K133" i="36"/>
  <c r="J133" i="36"/>
  <c r="K132" i="36"/>
  <c r="J132" i="36"/>
  <c r="K130" i="36"/>
  <c r="J130" i="36"/>
  <c r="K126" i="36"/>
  <c r="J126" i="36"/>
  <c r="K125" i="36"/>
  <c r="J125" i="36"/>
  <c r="K124" i="36"/>
  <c r="J124" i="36"/>
  <c r="K120" i="36"/>
  <c r="J120" i="36"/>
  <c r="K110" i="36"/>
  <c r="J110" i="36"/>
  <c r="K119" i="36"/>
  <c r="J119" i="36"/>
  <c r="K109" i="36"/>
  <c r="J109" i="36"/>
  <c r="K108" i="36"/>
  <c r="J108" i="36"/>
  <c r="J118" i="36"/>
  <c r="K118" i="36"/>
  <c r="J117" i="36"/>
  <c r="K117" i="36"/>
  <c r="K116" i="36"/>
  <c r="J116" i="36"/>
  <c r="K115" i="36"/>
  <c r="J115" i="36"/>
  <c r="K114" i="36"/>
  <c r="J114" i="36"/>
  <c r="K113" i="36"/>
  <c r="J113" i="36"/>
  <c r="K111" i="36"/>
  <c r="J111" i="36"/>
  <c r="K107" i="36"/>
  <c r="J107" i="36"/>
  <c r="K106" i="36"/>
  <c r="J106" i="36"/>
  <c r="K105" i="36"/>
  <c r="J105" i="36"/>
  <c r="K101" i="36"/>
  <c r="J101" i="36"/>
  <c r="K91" i="36"/>
  <c r="J91" i="36"/>
  <c r="K100" i="36"/>
  <c r="J100" i="36"/>
  <c r="K90" i="36"/>
  <c r="J90" i="36"/>
  <c r="K89" i="36"/>
  <c r="J89" i="36"/>
  <c r="J99" i="36"/>
  <c r="J98" i="36"/>
  <c r="K97" i="36"/>
  <c r="J97" i="36"/>
  <c r="K96" i="36"/>
  <c r="J96" i="36"/>
  <c r="K95" i="36"/>
  <c r="J95" i="36"/>
  <c r="K94" i="36"/>
  <c r="J94" i="36"/>
  <c r="K92" i="36"/>
  <c r="J92" i="36"/>
  <c r="K88" i="36"/>
  <c r="J88" i="36"/>
  <c r="K87" i="36"/>
  <c r="J87" i="36"/>
  <c r="K86" i="36"/>
  <c r="J86" i="36"/>
  <c r="K82" i="36"/>
  <c r="J82" i="36"/>
  <c r="K72" i="36"/>
  <c r="J72" i="36"/>
  <c r="K81" i="36"/>
  <c r="J81" i="36"/>
  <c r="J71" i="36"/>
  <c r="K71" i="36"/>
  <c r="K70" i="36"/>
  <c r="J70" i="36"/>
  <c r="J80" i="36"/>
  <c r="J79" i="36"/>
  <c r="K78" i="36"/>
  <c r="J78" i="36"/>
  <c r="K77" i="36"/>
  <c r="J77" i="36"/>
  <c r="K76" i="36"/>
  <c r="J76" i="36"/>
  <c r="K75" i="36"/>
  <c r="J75" i="36"/>
  <c r="K73" i="36"/>
  <c r="J73" i="36"/>
  <c r="K69" i="36"/>
  <c r="J69" i="36"/>
  <c r="K68" i="36"/>
  <c r="J68" i="36"/>
  <c r="K67" i="36"/>
  <c r="J67" i="36"/>
  <c r="K63" i="36"/>
  <c r="J63" i="36"/>
  <c r="K53" i="36"/>
  <c r="J53" i="36"/>
  <c r="K62" i="36"/>
  <c r="J62" i="36"/>
  <c r="K52" i="36"/>
  <c r="J52" i="36"/>
  <c r="K51" i="36"/>
  <c r="J51" i="36"/>
  <c r="J61" i="36"/>
  <c r="J60" i="36"/>
  <c r="K59" i="36"/>
  <c r="J59" i="36"/>
  <c r="K58" i="36"/>
  <c r="J58" i="36"/>
  <c r="K57" i="36"/>
  <c r="J57" i="36"/>
  <c r="K56" i="36"/>
  <c r="J56" i="36"/>
  <c r="K54" i="36"/>
  <c r="J54" i="36"/>
  <c r="K50" i="36"/>
  <c r="J50" i="36"/>
  <c r="K49" i="36"/>
  <c r="J49" i="36"/>
  <c r="K48" i="36"/>
  <c r="J48" i="36"/>
  <c r="K44" i="36"/>
  <c r="J44" i="36"/>
  <c r="K34" i="36"/>
  <c r="J34" i="36"/>
  <c r="K43" i="36"/>
  <c r="J43" i="36"/>
  <c r="J33" i="36"/>
  <c r="K33" i="36"/>
  <c r="K32" i="36"/>
  <c r="J32" i="36"/>
  <c r="J42" i="36"/>
  <c r="K42" i="36"/>
  <c r="J41" i="36"/>
  <c r="K40" i="36"/>
  <c r="J40" i="36"/>
  <c r="K39" i="36"/>
  <c r="J39" i="36"/>
  <c r="K38" i="36"/>
  <c r="J38" i="36"/>
  <c r="K37" i="36"/>
  <c r="J37" i="36"/>
  <c r="K35" i="36"/>
  <c r="J35" i="36"/>
  <c r="K31" i="36"/>
  <c r="J31" i="36"/>
  <c r="K30" i="36"/>
  <c r="J30" i="36"/>
  <c r="K29" i="36"/>
  <c r="J29" i="36"/>
  <c r="K25" i="36"/>
  <c r="J25" i="36"/>
  <c r="K15" i="36"/>
  <c r="J15" i="36"/>
  <c r="K24" i="36"/>
  <c r="J24" i="36"/>
  <c r="K14" i="36"/>
  <c r="J14" i="36"/>
  <c r="K13" i="36"/>
  <c r="J13" i="36"/>
  <c r="J23" i="36"/>
  <c r="K23" i="36"/>
  <c r="J22" i="36"/>
  <c r="K22" i="36"/>
  <c r="K21" i="36"/>
  <c r="J21" i="36"/>
  <c r="K20" i="36"/>
  <c r="J20" i="36"/>
  <c r="K19" i="36"/>
  <c r="J19" i="36"/>
  <c r="K18" i="36"/>
  <c r="J18" i="36"/>
  <c r="K16" i="36"/>
  <c r="J16" i="36"/>
  <c r="K12" i="36"/>
  <c r="J12" i="36"/>
  <c r="K11" i="36"/>
  <c r="J11" i="36"/>
  <c r="J10" i="36"/>
  <c r="J45" i="36" l="1"/>
  <c r="J28" i="36" s="1"/>
  <c r="J276" i="36"/>
  <c r="J274" i="36" s="1"/>
  <c r="F29" i="6" s="1"/>
  <c r="J29" i="6" s="1"/>
  <c r="K276" i="36"/>
  <c r="K274" i="36" s="1"/>
  <c r="H29" i="6" s="1"/>
  <c r="I29" i="6" s="1"/>
  <c r="M29" i="6" s="1"/>
  <c r="J178" i="36"/>
  <c r="J161" i="36" s="1"/>
  <c r="J26" i="36"/>
  <c r="J9" i="36" s="1"/>
  <c r="F10" i="6" s="1"/>
  <c r="J121" i="36"/>
  <c r="J104" i="36" s="1"/>
  <c r="K140" i="36"/>
  <c r="K123" i="36" s="1"/>
  <c r="J64" i="36"/>
  <c r="J47" i="36" s="1"/>
  <c r="J140" i="36"/>
  <c r="J123" i="36" s="1"/>
  <c r="J83" i="36"/>
  <c r="J66" i="36" s="1"/>
  <c r="K79" i="36"/>
  <c r="J102" i="36"/>
  <c r="J85" i="36" s="1"/>
  <c r="K174" i="36"/>
  <c r="K178" i="36" s="1"/>
  <c r="K161" i="36" s="1"/>
  <c r="K80" i="36"/>
  <c r="K99" i="36"/>
  <c r="K26" i="36"/>
  <c r="K9" i="36" s="1"/>
  <c r="H10" i="6" s="1"/>
  <c r="K121" i="36"/>
  <c r="K104" i="36" s="1"/>
  <c r="K41" i="36"/>
  <c r="K45" i="36" s="1"/>
  <c r="K28" i="36" s="1"/>
  <c r="D25" i="6"/>
  <c r="C25" i="6"/>
  <c r="K258" i="36"/>
  <c r="J258" i="36"/>
  <c r="K257" i="36"/>
  <c r="J257" i="36"/>
  <c r="K253" i="36"/>
  <c r="J253" i="36"/>
  <c r="K248" i="36"/>
  <c r="J248" i="36"/>
  <c r="K247" i="36"/>
  <c r="J247" i="36"/>
  <c r="K243" i="36"/>
  <c r="J243" i="36"/>
  <c r="K242" i="36"/>
  <c r="J242" i="36"/>
  <c r="K241" i="36"/>
  <c r="J241" i="36"/>
  <c r="O29" i="6" l="1"/>
  <c r="L10" i="6"/>
  <c r="I10" i="6"/>
  <c r="M10" i="6" s="1"/>
  <c r="L29" i="6"/>
  <c r="N29" i="6" s="1"/>
  <c r="J10" i="6"/>
  <c r="G10" i="6"/>
  <c r="K10" i="6" s="1"/>
  <c r="K83" i="36"/>
  <c r="K66" i="36" s="1"/>
  <c r="K60" i="36"/>
  <c r="J244" i="36"/>
  <c r="J240" i="36" s="1"/>
  <c r="F24" i="6" s="1"/>
  <c r="J24" i="6" s="1"/>
  <c r="K98" i="36"/>
  <c r="K102" i="36" s="1"/>
  <c r="K85" i="36" s="1"/>
  <c r="K61" i="36"/>
  <c r="J254" i="36"/>
  <c r="J246" i="36" s="1"/>
  <c r="F25" i="6" s="1"/>
  <c r="J25" i="6" s="1"/>
  <c r="K254" i="36"/>
  <c r="K246" i="36" s="1"/>
  <c r="H25" i="6" s="1"/>
  <c r="K244" i="36"/>
  <c r="K240" i="36" s="1"/>
  <c r="H24" i="6" s="1"/>
  <c r="O10" i="6" l="1"/>
  <c r="N10" i="6"/>
  <c r="L25" i="6"/>
  <c r="N25" i="6" s="1"/>
  <c r="I25" i="6"/>
  <c r="M25" i="6" s="1"/>
  <c r="O25" i="6" s="1"/>
  <c r="L24" i="6"/>
  <c r="N24" i="6" s="1"/>
  <c r="I24" i="6"/>
  <c r="M24" i="6" s="1"/>
  <c r="K64" i="36"/>
  <c r="K47" i="36" s="1"/>
  <c r="N26" i="6" l="1"/>
  <c r="M26" i="6"/>
  <c r="O24" i="6"/>
  <c r="O26" i="6" s="1"/>
  <c r="D15" i="6"/>
  <c r="C15" i="6"/>
  <c r="D14" i="6"/>
  <c r="C14" i="6"/>
  <c r="H14" i="6" l="1"/>
  <c r="F14" i="6"/>
  <c r="L14" i="6" l="1"/>
  <c r="I14" i="6"/>
  <c r="M14" i="6" s="1"/>
  <c r="J14" i="6"/>
  <c r="G14" i="6"/>
  <c r="K14" i="6" s="1"/>
  <c r="H15" i="6"/>
  <c r="F15" i="6"/>
  <c r="O14" i="6" l="1"/>
  <c r="N14" i="6"/>
  <c r="L15" i="6"/>
  <c r="I15" i="6"/>
  <c r="M15" i="6" s="1"/>
  <c r="J15" i="6"/>
  <c r="G15" i="6"/>
  <c r="K15" i="6" s="1"/>
  <c r="C32" i="6"/>
  <c r="C26" i="6"/>
  <c r="C21" i="6"/>
  <c r="N15" i="6" l="1"/>
  <c r="O15" i="6"/>
  <c r="H31" i="6"/>
  <c r="I31" i="6" s="1"/>
  <c r="M31" i="6" s="1"/>
  <c r="F31" i="6"/>
  <c r="D31" i="6"/>
  <c r="C31" i="6"/>
  <c r="C11" i="6"/>
  <c r="D11" i="6"/>
  <c r="F11" i="6"/>
  <c r="H11" i="6"/>
  <c r="I11" i="6" s="1"/>
  <c r="M11" i="6" s="1"/>
  <c r="C12" i="6"/>
  <c r="D12" i="6"/>
  <c r="F12" i="6"/>
  <c r="G12" i="6" s="1"/>
  <c r="K12" i="6" s="1"/>
  <c r="H12" i="6"/>
  <c r="C13" i="6"/>
  <c r="D13" i="6"/>
  <c r="F13" i="6"/>
  <c r="H13" i="6"/>
  <c r="I13" i="6" s="1"/>
  <c r="M13" i="6" s="1"/>
  <c r="O31" i="6" l="1"/>
  <c r="O32" i="6" s="1"/>
  <c r="M32" i="6"/>
  <c r="L12" i="6"/>
  <c r="I12" i="6"/>
  <c r="M12" i="6" s="1"/>
  <c r="O12" i="6" s="1"/>
  <c r="J11" i="6"/>
  <c r="G11" i="6"/>
  <c r="K11" i="6" s="1"/>
  <c r="J13" i="6"/>
  <c r="G13" i="6"/>
  <c r="K13" i="6" s="1"/>
  <c r="O13" i="6" s="1"/>
  <c r="J12" i="6"/>
  <c r="J31" i="6"/>
  <c r="J32" i="6" s="1"/>
  <c r="J26" i="6"/>
  <c r="L13" i="6"/>
  <c r="L31" i="6"/>
  <c r="L32" i="6" s="1"/>
  <c r="L11" i="6"/>
  <c r="M21" i="6" l="1"/>
  <c r="N13" i="6"/>
  <c r="O11" i="6"/>
  <c r="O21" i="6" s="1"/>
  <c r="K21" i="6"/>
  <c r="N12" i="6"/>
  <c r="L21" i="6"/>
  <c r="L37" i="6" s="1"/>
  <c r="N11" i="6"/>
  <c r="J21" i="6"/>
  <c r="J37" i="6" s="1"/>
  <c r="L26" i="6"/>
  <c r="L35" i="6" s="1"/>
  <c r="N31" i="6"/>
  <c r="N32" i="6" s="1"/>
  <c r="N21" i="6" l="1"/>
  <c r="L36" i="6" l="1"/>
  <c r="L38" i="6"/>
  <c r="J36" i="6" l="1"/>
  <c r="J38" i="6" l="1"/>
  <c r="N37" i="6"/>
  <c r="N38" i="6" s="1"/>
  <c r="N35" i="6" l="1"/>
  <c r="N36" i="6" s="1"/>
  <c r="J39" i="6" l="1"/>
  <c r="L39" i="6" l="1"/>
  <c r="N39" i="6" s="1"/>
  <c r="K263" i="36" l="1"/>
  <c r="J263" i="36"/>
  <c r="K262" i="36"/>
  <c r="K264" i="36" l="1"/>
  <c r="K256" i="36" s="1"/>
  <c r="J262" i="36"/>
  <c r="J264" i="36" s="1"/>
  <c r="J256" i="36" s="1"/>
</calcChain>
</file>

<file path=xl/sharedStrings.xml><?xml version="1.0" encoding="utf-8"?>
<sst xmlns="http://schemas.openxmlformats.org/spreadsheetml/2006/main" count="1073" uniqueCount="382">
  <si>
    <t>COEF.</t>
  </si>
  <si>
    <t>UNID.</t>
  </si>
  <si>
    <t>H</t>
  </si>
  <si>
    <t>SINAPI</t>
  </si>
  <si>
    <t>1.1</t>
  </si>
  <si>
    <t>1.2</t>
  </si>
  <si>
    <t>1.3</t>
  </si>
  <si>
    <t>1.4</t>
  </si>
  <si>
    <t>2.1</t>
  </si>
  <si>
    <t>PLANILHA ORÇAMENTÁRIA (ORÇAMENTO SINTÉTICO)</t>
  </si>
  <si>
    <t>1.</t>
  </si>
  <si>
    <t xml:space="preserve">Item </t>
  </si>
  <si>
    <t xml:space="preserve">Descrição </t>
  </si>
  <si>
    <t>Unid.</t>
  </si>
  <si>
    <t xml:space="preserve">Custo Total </t>
  </si>
  <si>
    <t>COMPOSIÇÃO DE CUSTOS UNITÁRIOS (ORÇAMENTO ANALÍTICO)</t>
  </si>
  <si>
    <t>1.5</t>
  </si>
  <si>
    <t>1.6</t>
  </si>
  <si>
    <t>DATA</t>
  </si>
  <si>
    <t>Unidade</t>
  </si>
  <si>
    <t>Custo Mat. Tot.</t>
  </si>
  <si>
    <t>2.</t>
  </si>
  <si>
    <t>ITEM</t>
  </si>
  <si>
    <t>3.</t>
  </si>
  <si>
    <t>3.1</t>
  </si>
  <si>
    <t xml:space="preserve">UNIDADE: </t>
  </si>
  <si>
    <t>Endereço:</t>
  </si>
  <si>
    <t>FONTE</t>
  </si>
  <si>
    <t>CÓDIGO</t>
  </si>
  <si>
    <t>DESCRIÇÃO</t>
  </si>
  <si>
    <t>PREÇO MATERIAL</t>
  </si>
  <si>
    <t>PREÇO MÃO DE OBRA</t>
  </si>
  <si>
    <t>Conj.</t>
  </si>
  <si>
    <t>Tipo: Obra Mecânica</t>
  </si>
  <si>
    <t>Total Material</t>
  </si>
  <si>
    <t>Total Geral</t>
  </si>
  <si>
    <t>PREÇO FINAL</t>
  </si>
  <si>
    <t>Custo Unit. Mat.</t>
  </si>
  <si>
    <t>Custo Unit. MO</t>
  </si>
  <si>
    <t>MINAS GERAIS</t>
  </si>
  <si>
    <t>Rua Tomás Gonzaga, 686 – Belo Horizonte-MG</t>
  </si>
  <si>
    <t>FUJITSU</t>
  </si>
  <si>
    <t>Tipo: Obra mecânica</t>
  </si>
  <si>
    <t xml:space="preserve">Belo Horizonte - Minas Gerais </t>
  </si>
  <si>
    <t>EQUIPAMENTOS CLIMATIZAÇÃO</t>
  </si>
  <si>
    <t>OUTROS</t>
  </si>
  <si>
    <t>CUSTO DIRETO TOTAL DOS SERVIÇOS (EXCETO EQUIPAMENTOS)</t>
  </si>
  <si>
    <t>CUSTO DIRETO TOTAL DOS EQUIPAMENTOS (EQUIPAMENTOS)</t>
  </si>
  <si>
    <t xml:space="preserve">TRIBUNAL DE JUSTIÇA MILITAR </t>
  </si>
  <si>
    <t>Suportes e Fixações</t>
  </si>
  <si>
    <t>Calços de borracha</t>
  </si>
  <si>
    <t>Carga adicional de fluido refrigerante R410A</t>
  </si>
  <si>
    <t>kg</t>
  </si>
  <si>
    <t>Nitrogênio corrente</t>
  </si>
  <si>
    <t>m³</t>
  </si>
  <si>
    <t>Tubulação de cobre isolada e fixada 1/4"</t>
  </si>
  <si>
    <t>Tubulação de cobre isolada e fixada 3/8"</t>
  </si>
  <si>
    <t>m</t>
  </si>
  <si>
    <t>Cabo PP 4X1,0mm²</t>
  </si>
  <si>
    <t>CUSTO UNIT. EQUIPAMENTO</t>
  </si>
  <si>
    <t>CUSTO UNIT. MÃO DE OBRA E MATERIAIS DE CUSTEIO</t>
  </si>
  <si>
    <t>MECÂNICO DE REFRIGERAÇÃO</t>
  </si>
  <si>
    <t>AUXILIAR DE MECÂNICO</t>
  </si>
  <si>
    <t>PEDREIRO</t>
  </si>
  <si>
    <t>COTAÇÃO</t>
  </si>
  <si>
    <t>1.1.1</t>
  </si>
  <si>
    <t>1.1.2</t>
  </si>
  <si>
    <t>1.1.3</t>
  </si>
  <si>
    <t>1.1.4</t>
  </si>
  <si>
    <t>1.1.5</t>
  </si>
  <si>
    <t>1.1.6</t>
  </si>
  <si>
    <t>1.1.7</t>
  </si>
  <si>
    <t>1.1.8</t>
  </si>
  <si>
    <t>1.1.9</t>
  </si>
  <si>
    <t>1.1.10</t>
  </si>
  <si>
    <t>1.1.11</t>
  </si>
  <si>
    <t>1.1.12</t>
  </si>
  <si>
    <t>1.1.13</t>
  </si>
  <si>
    <t>1.1.14</t>
  </si>
  <si>
    <t>1.1.15</t>
  </si>
  <si>
    <t>TOTAL</t>
  </si>
  <si>
    <t>1.2.1</t>
  </si>
  <si>
    <t>1.2.2</t>
  </si>
  <si>
    <t>1.2.3</t>
  </si>
  <si>
    <t>1.2.4</t>
  </si>
  <si>
    <t>1.2.5</t>
  </si>
  <si>
    <t>1.2.6</t>
  </si>
  <si>
    <t>1.2.7</t>
  </si>
  <si>
    <t>1.2.8</t>
  </si>
  <si>
    <t>1.2.9</t>
  </si>
  <si>
    <t>1.2.10</t>
  </si>
  <si>
    <t>1.2.11</t>
  </si>
  <si>
    <t>1.2.12</t>
  </si>
  <si>
    <t>1.2.13</t>
  </si>
  <si>
    <t>1.2.14</t>
  </si>
  <si>
    <t>1.2.15</t>
  </si>
  <si>
    <t>1.3.1</t>
  </si>
  <si>
    <t>1.3.2</t>
  </si>
  <si>
    <t>1.3.3</t>
  </si>
  <si>
    <t>1.3.4</t>
  </si>
  <si>
    <t>1.3.5</t>
  </si>
  <si>
    <t>1.3.6</t>
  </si>
  <si>
    <t>1.3.7</t>
  </si>
  <si>
    <t>1.3.8</t>
  </si>
  <si>
    <t>1.3.9</t>
  </si>
  <si>
    <t>1.3.10</t>
  </si>
  <si>
    <t>1.3.11</t>
  </si>
  <si>
    <t>1.3.12</t>
  </si>
  <si>
    <t>1.3.13</t>
  </si>
  <si>
    <t>1.3.14</t>
  </si>
  <si>
    <t>1.3.15</t>
  </si>
  <si>
    <t>1.4.1</t>
  </si>
  <si>
    <t>1.4.2</t>
  </si>
  <si>
    <t>1.4.3</t>
  </si>
  <si>
    <t>1.4.4</t>
  </si>
  <si>
    <t>1.4.5</t>
  </si>
  <si>
    <t>1.4.6</t>
  </si>
  <si>
    <t>1.4.7</t>
  </si>
  <si>
    <t>1.4.8</t>
  </si>
  <si>
    <t>1.4.9</t>
  </si>
  <si>
    <t>1.4.10</t>
  </si>
  <si>
    <t>1.4.11</t>
  </si>
  <si>
    <t>1.4.12</t>
  </si>
  <si>
    <t>1.4.13</t>
  </si>
  <si>
    <t>1.4.14</t>
  </si>
  <si>
    <t>1.4.15</t>
  </si>
  <si>
    <t>1.5.1</t>
  </si>
  <si>
    <t>1.5.2</t>
  </si>
  <si>
    <t>1.5.3</t>
  </si>
  <si>
    <t>1.5.4</t>
  </si>
  <si>
    <t>1.5.5</t>
  </si>
  <si>
    <t>1.5.6</t>
  </si>
  <si>
    <t>1.5.7</t>
  </si>
  <si>
    <t>1.5.8</t>
  </si>
  <si>
    <t>1.5.9</t>
  </si>
  <si>
    <t>1.5.10</t>
  </si>
  <si>
    <t>1.5.11</t>
  </si>
  <si>
    <t>1.5.12</t>
  </si>
  <si>
    <t>1.5.13</t>
  </si>
  <si>
    <t>1.5.14</t>
  </si>
  <si>
    <t>1.5.15</t>
  </si>
  <si>
    <t>1.6.1</t>
  </si>
  <si>
    <t>1.6.2</t>
  </si>
  <si>
    <t>1.6.3</t>
  </si>
  <si>
    <t>1.6.4</t>
  </si>
  <si>
    <t>1.6.5</t>
  </si>
  <si>
    <t>1.6.6</t>
  </si>
  <si>
    <t>1.6.7</t>
  </si>
  <si>
    <t>1.6.8</t>
  </si>
  <si>
    <t>1.6.9</t>
  </si>
  <si>
    <t>1.6.10</t>
  </si>
  <si>
    <t>1.6.11</t>
  </si>
  <si>
    <t>1.6.12</t>
  </si>
  <si>
    <t>1.6.13</t>
  </si>
  <si>
    <t>1.6.14</t>
  </si>
  <si>
    <t>1.6.15</t>
  </si>
  <si>
    <t>1.7</t>
  </si>
  <si>
    <t>1.7.1</t>
  </si>
  <si>
    <t>1.7.2</t>
  </si>
  <si>
    <t>1.7.3</t>
  </si>
  <si>
    <t>1.7.4</t>
  </si>
  <si>
    <t>1.7.5</t>
  </si>
  <si>
    <t>1.7.6</t>
  </si>
  <si>
    <t>1.7.7</t>
  </si>
  <si>
    <t>1.7.8</t>
  </si>
  <si>
    <t>1.7.9</t>
  </si>
  <si>
    <t>1.7.10</t>
  </si>
  <si>
    <t>1.7.11</t>
  </si>
  <si>
    <t>1.7.12</t>
  </si>
  <si>
    <t>1.7.13</t>
  </si>
  <si>
    <t>1.7.14</t>
  </si>
  <si>
    <t>1.7.15</t>
  </si>
  <si>
    <t>1.8</t>
  </si>
  <si>
    <t>1.8.1</t>
  </si>
  <si>
    <t>1.8.2</t>
  </si>
  <si>
    <t>1.8.3</t>
  </si>
  <si>
    <t>1.8.4</t>
  </si>
  <si>
    <t>1.8.5</t>
  </si>
  <si>
    <t>1.8.6</t>
  </si>
  <si>
    <t>1.8.7</t>
  </si>
  <si>
    <t>1.8.8</t>
  </si>
  <si>
    <t>1.8.9</t>
  </si>
  <si>
    <t>1.8.10</t>
  </si>
  <si>
    <t>1.8.11</t>
  </si>
  <si>
    <t>1.8.12</t>
  </si>
  <si>
    <t>1.8.13</t>
  </si>
  <si>
    <t>1.8.14</t>
  </si>
  <si>
    <t>1.8.15</t>
  </si>
  <si>
    <t>1.9</t>
  </si>
  <si>
    <t>1.9.1</t>
  </si>
  <si>
    <t>1.9.2</t>
  </si>
  <si>
    <t>1.9.3</t>
  </si>
  <si>
    <t>1.9.4</t>
  </si>
  <si>
    <t>1.9.5</t>
  </si>
  <si>
    <t>1.9.6</t>
  </si>
  <si>
    <t>1.9.7</t>
  </si>
  <si>
    <t>1.9.8</t>
  </si>
  <si>
    <t>1.9.9</t>
  </si>
  <si>
    <t>1.9.10</t>
  </si>
  <si>
    <t>1.9.11</t>
  </si>
  <si>
    <t>1.9.12</t>
  </si>
  <si>
    <t>1.9.13</t>
  </si>
  <si>
    <t>1.9.14</t>
  </si>
  <si>
    <t>1.9.15</t>
  </si>
  <si>
    <t>2.1.1</t>
  </si>
  <si>
    <t>2.1.2</t>
  </si>
  <si>
    <t>2.1.3</t>
  </si>
  <si>
    <t>2.2</t>
  </si>
  <si>
    <t>2.3</t>
  </si>
  <si>
    <t>2.3.1</t>
  </si>
  <si>
    <t>2.3.2</t>
  </si>
  <si>
    <t>2.3.3</t>
  </si>
  <si>
    <t>RETIRADA DO SISTEMA EXISTENTE</t>
  </si>
  <si>
    <t>3.1.1</t>
  </si>
  <si>
    <t>3.2.1</t>
  </si>
  <si>
    <t>Tubulação de cobre isolada e fixada 1/2"</t>
  </si>
  <si>
    <t>Tubulação de dreno isolada 25mm</t>
  </si>
  <si>
    <t>Tubulação de cobre isolada e fixada 5/8"</t>
  </si>
  <si>
    <t>Engenheiro Mecânico</t>
  </si>
  <si>
    <t>Serviço mensal de acompanhamento de Engenheiro Mecânico</t>
  </si>
  <si>
    <t>Total MO/Custeio</t>
  </si>
  <si>
    <t>Disjuntor Bipolar DIN 10A</t>
  </si>
  <si>
    <t>Disjuntor Bipolar DIN 16A</t>
  </si>
  <si>
    <t>Disjuntor Bipolar DIN 20A</t>
  </si>
  <si>
    <t>Disjuntor Bipolar DIN 25A</t>
  </si>
  <si>
    <t>Cabo de Cobre Flexível, Isolação em PVC/A, Antichama BWF-B, 0,6/1kV - 2,5mm²</t>
  </si>
  <si>
    <t>Eletroduto PVC Flexível Corrugado Ø20mm</t>
  </si>
  <si>
    <t>Cabo de Cobre Flexível, Isolação em PVC/A, Antichama BWF-B, 0,6/1kV - 4mm²</t>
  </si>
  <si>
    <t>Cabo de Cobre Flexível, Isolação em PVC/A, Antichama BWF-B, 0,6/1kV - 6mm²</t>
  </si>
  <si>
    <t>m²</t>
  </si>
  <si>
    <t>Unidade Condensadora e evaporadora Piso Teto - 18.000 BTU/h - Potência: 1,55 kW - 220V/Ø1/60Hz - Referência: AOBA18LALL + ABBF18LAT</t>
  </si>
  <si>
    <t>Recomposição de alvenaria após retirada de equipamento split</t>
  </si>
  <si>
    <t>Recomposição de alvenaria após retirada de equipamento tipo Janela</t>
  </si>
  <si>
    <t>Recomposição de janela de vidro, com esquadrias, após retirada de equipamento tipo "Janela"</t>
  </si>
  <si>
    <t>h</t>
  </si>
  <si>
    <t xml:space="preserve">SETOP </t>
  </si>
  <si>
    <t>ED-4164</t>
  </si>
  <si>
    <t>Bomba de dreno para split até 60.000Btu/h</t>
  </si>
  <si>
    <t>1.1.16</t>
  </si>
  <si>
    <t>1.2.16</t>
  </si>
  <si>
    <t>1.3.16</t>
  </si>
  <si>
    <t>1.4.16</t>
  </si>
  <si>
    <t>1.5.16</t>
  </si>
  <si>
    <t>1.6.16</t>
  </si>
  <si>
    <t>1.7.16</t>
  </si>
  <si>
    <t>1.8.16</t>
  </si>
  <si>
    <t>1.9.16</t>
  </si>
  <si>
    <t>Tribunal de Justiça Militar</t>
  </si>
  <si>
    <t>Qtd</t>
  </si>
  <si>
    <t>Custo MO Tot.</t>
  </si>
  <si>
    <t>ENDEREÇO</t>
  </si>
  <si>
    <t>UNIDADE</t>
  </si>
  <si>
    <t>1.10</t>
  </si>
  <si>
    <t>SICFLUX</t>
  </si>
  <si>
    <t>Fornecimento e instalação completa de Unidade Condensadora e evaporadora tipo Piso Teto Inverter - capacidade: 18.000 BTU/h - Potência: 1,55 kW - 220V/Ø1/60Hz - Modelo de Referência: AOBA18LALL + ABBF18LAT,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</si>
  <si>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Fornecimento e instalação completa de Unidade Condensadora e evaporadora Piso Teto - capacidade: 24.000 BTU/h - Potência: 2,24 kW - 220V/Ø1/60Hz - Modelo de Referência: AOBA24LALL + ABBF24LAT,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</si>
  <si>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Piso Teto - capacidade: 24.000 BTU/h - Potência: 2,24 kW - 220V/Ø1/60Hz - Modelo de Referência: AOBA24LALL + ABBF24LAT</t>
  </si>
  <si>
    <t>Fornecimento e instalação completa de Unidade Condensadora e evaporadora Piso Teto - capacidade: 30.000 BTU/h - Potência: 2,53 kW - 220V/Ø1/60Hz - Modelo de Referência: AOBA30LFTL + ABBA30LCT,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</si>
  <si>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Piso Teto - capacidade: 30.000 BTU/h - Potência: 2,53 kW - 220V/Ø1/60Hz - Modelo de Referência: AOBA30LFTL + ABBA30LCT</t>
  </si>
  <si>
    <t>Fornecimento e instalação completa de Unidade Condensadora e evaporadora Piso Teto - capacidade: 36.000 BTU/h - Potência: 2,92 kW - 220V/Ø1/60Hz - Modelo de Referência: AOBA36LFTL + ABBA36LCT,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</si>
  <si>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Piso Teto - capacidade: 36.000 BTU/h - Potência: 2,92 kW - 220V/Ø1/60Hz - Modelo de Referência: AOBA36LFTL + ABBA36LCT</t>
  </si>
  <si>
    <t>Fornecimento e instalação completa de Unidade Condensadora e evaporadora Piso Teto - capacidade: 45.000 BTU/h - Potência: 3,16 kW - 220V/Ø1/60Hz - Modelo de Referência: AOBG45LATV + ABBG45LRTA,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</si>
  <si>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Piso Teto - capacidade: 45.000 BTU/h - Potência: 3,16 kW - 220V/Ø1/60Hz - Modelo de Referência: AOBG45LATV + ABBG45LRTA</t>
  </si>
  <si>
    <t>Fornecimento e instalação completa de Unidade Condensadora e evaporadora Hi Wall - capacidade: 9.000 BTU/h - Potência: 0,74 kW - 220V/Ø1/60Hz - Modelo de Referência: AOBG09JMCA + ASBG09JMCA,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</si>
  <si>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9.000 BTU/h - Potência: 0,74 kW - 220V/Ø1/60Hz - Modelo de Referência: AOBG09JMCA + ASBG09JMCA</t>
  </si>
  <si>
    <t>Fornecimento e instalação completa de Unidade Condensadora e evaporadora Hi Wall - capacidade: 12.000 BTU/h - Potência: 1,06 kW - 220V/Ø1/60Hz - Modelo de Referência: AOBG12JMCA + ASBG12JMCA,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</si>
  <si>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12.000 BTU/h - Potência: 1,06 kW - 220V/Ø1/60Hz - Modelo de Referência: AOBG12JMCA + ASBG12JMCA</t>
  </si>
  <si>
    <t>Fornecimento e instalação completa de Unidade Condensadora e evaporadora Hi Wall - capacidade: 18.000 BTU/h - Potência: 1,6 kW - 220V/Ø1/60Hz - Modelo de Referência: AOBG18JFCB + ASBG18JFBB,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</si>
  <si>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18.000 BTU/h - Potência: 1,6 kW - 220V/Ø1/60Hz - Modelo de Referência: AOBG18JFCB + ASBG18JFBB</t>
  </si>
  <si>
    <t>Fornecimento e instalação completa de Unidade Condensadora e evaporadora Hi Wall - capacidade: 24.000 BTU/h - Potência: 2,16 kW - 220V/Ø1/60Hz - Modelo de Referência: ASBG24JFBC + AOBG24JFCC,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</si>
  <si>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Unidade Condensadora e evaporadora Hi Wall - capacidade: 24.000 BTU/h - Potência: 2,16 kW - 220V/Ø1/60Hz - Modelo de Referência: ASBG24JFBC + AOBG24JFCC</t>
  </si>
  <si>
    <t>Ventilador para Insuflamento de Ar Externo Com Filtro G4 - Vazão 93m³/h - Potência: 22W - 220V/Ø1/60Hz - Modelo de Referência: SPLITVENT</t>
  </si>
  <si>
    <t>1.10.1</t>
  </si>
  <si>
    <t>1.10.2</t>
  </si>
  <si>
    <t>1.10.3</t>
  </si>
  <si>
    <t>1.10.4</t>
  </si>
  <si>
    <t>Grelha de Porta - Dimensões 425x225mm - Modelo de Referência AGST</t>
  </si>
  <si>
    <t>Grelha de Porta - Dimensões 525x225mm - Modelo de Referência AGST</t>
  </si>
  <si>
    <t>Veneziana - Dimensões 385x330mm - Modelo de Referência AWG</t>
  </si>
  <si>
    <t>1.11</t>
  </si>
  <si>
    <t>1.11.1</t>
  </si>
  <si>
    <t>1.12</t>
  </si>
  <si>
    <t>1.13</t>
  </si>
  <si>
    <t>1.14</t>
  </si>
  <si>
    <t>1.15</t>
  </si>
  <si>
    <t>Fornecimento e instalação completa de Ventilador para Insuflamento de Ar Externo Com Filtro G4 - Vazão 93m³/h - Potência: 22W - 220V/Ø1/60Hz - Modelo de Referência: SPLITVENT, inclusive transporte, suportes, fixações, grelha externa plástica autofechante, intertravamento elétrico com a iluminação do ambiente e demais componentes para o perfeito funcionamento do sistema</t>
  </si>
  <si>
    <t>3.2</t>
  </si>
  <si>
    <t>3.1.2</t>
  </si>
  <si>
    <t>3.1.3</t>
  </si>
  <si>
    <t>ELETROTECNICO</t>
  </si>
  <si>
    <t>1.11.2</t>
  </si>
  <si>
    <t>1.11.3</t>
  </si>
  <si>
    <t>1.11.4</t>
  </si>
  <si>
    <t>1.11.5</t>
  </si>
  <si>
    <t>Exaustor de Ar - Vazão: 110m³/h - Potência 17W/220V/1F/60HZ - Modelo de Referência MEGA PRO 11 - Inclusive Timer e Grelha Plástica Autofechante</t>
  </si>
  <si>
    <t>Exaustor de Ar - Vazão: 340m³/h - Potência 24W/220V/1F/60HZ - Modelo de Referência MEGA PRO 34 - Inclusive Timer e Grelha Plástica Autofechante</t>
  </si>
  <si>
    <t>Exaustor de Ar - Vazão: 130m³/h - Potência 17W/220V/1F/60HZ - Modelo de Referência SONORA 11  - Inclusive Grelha Plástica Autofechante</t>
  </si>
  <si>
    <t>Fornecimento e instalação completa de Exaustor de Ar - Vazão: 110m³/h - Potência 17W/220V/1F/60HZ - Modelo de Referência MEGA PRO 11, inclusive transporte, suportes, fixações, Grelha Plástica Autofechante, intertravamento elétrico com o Timer e demais componentes para o perfeito funcionamento do sistema</t>
  </si>
  <si>
    <t>Fornecimento e instalação completa de Exaustor de Ar - Vazão: 340m³/h - Potência 24W/220V/1F/60HZ - Modelo de Referência MEGA PRO 34, inclusive transporte, suportes, fixações, Grelha Plástica Autofechante, Grelha de Porta, intertravamento elétrico com o Timer e demais componentes para o perfeito funcionamento do sistema</t>
  </si>
  <si>
    <t>Exaustor de Ar - Vazão: 552m³/h - Potência 77W/220V/1F/60HZ - Modelo de Referência MAXX 150 - Inclusive Timer</t>
  </si>
  <si>
    <t>Exaustor de Ar - Vazão: 830m³/h - Potência 56W/220V/1F/60HZ - Modelo de Referência MAXX 200 - Inclusive Timer</t>
  </si>
  <si>
    <t>1.12.1</t>
  </si>
  <si>
    <t>1.12.2</t>
  </si>
  <si>
    <t>1.12.3</t>
  </si>
  <si>
    <t>1.12.4</t>
  </si>
  <si>
    <t>1.12.5</t>
  </si>
  <si>
    <t>1.13.1</t>
  </si>
  <si>
    <t>1.13.2</t>
  </si>
  <si>
    <t>1.13.3</t>
  </si>
  <si>
    <t>1.13.4</t>
  </si>
  <si>
    <t>1.13.5</t>
  </si>
  <si>
    <t>1.13.6</t>
  </si>
  <si>
    <t>1.14.1</t>
  </si>
  <si>
    <t>1.14.2</t>
  </si>
  <si>
    <t>1.14.3</t>
  </si>
  <si>
    <t>1.14.4</t>
  </si>
  <si>
    <t>1.14.5</t>
  </si>
  <si>
    <t>1.14.6</t>
  </si>
  <si>
    <t>1.14.7</t>
  </si>
  <si>
    <t>1.14.8</t>
  </si>
  <si>
    <t>1.15.1</t>
  </si>
  <si>
    <t>1.15.2</t>
  </si>
  <si>
    <t>1.15.3</t>
  </si>
  <si>
    <t>1.15.4</t>
  </si>
  <si>
    <t>1.15.5</t>
  </si>
  <si>
    <t>1.15.6</t>
  </si>
  <si>
    <t>1.15.7</t>
  </si>
  <si>
    <t>3.3</t>
  </si>
  <si>
    <t>3.3.1</t>
  </si>
  <si>
    <t>3.3.2</t>
  </si>
  <si>
    <t>3.3.3</t>
  </si>
  <si>
    <t>Fornecimento e instalação completa de Exaustor de Ar - Vazão: 130m³/h - Potência 17W/220V/1F/60HZ - Modelo de Referência SONORA 11, inclusive transporte, suportes, fixações, Grelha Plástica Autofechante, dutos flexíveis, intertravamento elétrico com a iluminação do ambiente e demais componentes para o perfeito funcionamento do sistema</t>
  </si>
  <si>
    <t>Fornecimento e instalação completa de Exaustor de Ar - Vazão: 552m³/h - Potência 77W/220V/1F/60HZ - Modelo de Referência MAXX 150, inclusive transporte, suportes, fixações, Veneziana, Grelha de Porta, dutos, intertravamento elétrico com o Timer e demais componentes para o perfeito funcionamento do sistema</t>
  </si>
  <si>
    <t>Fornecimento e instalação completa de Exaustor de Ar - Vazão: 830m³/h - Potência 56W/220V/1F/60HZ - Modelo de Referência MAXX 200, inclusive transporte, suportes, fixações, Veneziana, dutos, intertravamento elétrico com o Timer e demais componentes para o perfeito funcionamento do sistema</t>
  </si>
  <si>
    <t>Chapa de Aço Galvanizada - Bitola GSG 26</t>
  </si>
  <si>
    <t>Fornecimento e instalação completa de rede de dutos para readequação da tomada de ar externo do Plenário, inclusive suportes, fixações, furações e demais componentes para o perfeito funcionamento do sistema</t>
  </si>
  <si>
    <t>Engenheiro Eletricista/Automação</t>
  </si>
  <si>
    <t>CAREL</t>
  </si>
  <si>
    <t>Controlador Lógico Programável (CLP)  10UI/18 DI/6 AI/18 DO - Modelo de Referência C.PCO Large</t>
  </si>
  <si>
    <t>3.4</t>
  </si>
  <si>
    <t>Instalação completa de Unidade Condensadora e evaporadora existentes em ambientes definidos em projeto,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t>
  </si>
  <si>
    <t>1.10.5</t>
  </si>
  <si>
    <t>1.11.6</t>
  </si>
  <si>
    <t>1.12.6</t>
  </si>
  <si>
    <t>1.14.9</t>
  </si>
  <si>
    <t>1.15.8</t>
  </si>
  <si>
    <t>3.4.1</t>
  </si>
  <si>
    <t>3.4.2</t>
  </si>
  <si>
    <t>3.4.3</t>
  </si>
  <si>
    <t>3.4.4</t>
  </si>
  <si>
    <t>3.4.5</t>
  </si>
  <si>
    <t>3.4.6</t>
  </si>
  <si>
    <t>3.4.7</t>
  </si>
  <si>
    <t>3.4.8</t>
  </si>
  <si>
    <t>3.4.9</t>
  </si>
  <si>
    <t>3.4.10</t>
  </si>
  <si>
    <t>3.4.11</t>
  </si>
  <si>
    <t>3.4.12</t>
  </si>
  <si>
    <t>3.4.13</t>
  </si>
  <si>
    <t>2.2.1</t>
  </si>
  <si>
    <t>2.2.2</t>
  </si>
  <si>
    <t>2.2.3</t>
  </si>
  <si>
    <t>Fornecimento e instalação completa de novo sistema de automação para o Chiller existente, inclusive Controlador Lógico Programável (CLP)  10UI/18 DI/6 AI/18 DO - Modelo de Referência C.PCO Large, interligações, fiações, programação com telas para o supervisório, startup e demais componentes para o perfeito funcionamento do sistema</t>
  </si>
  <si>
    <t>com BDI</t>
  </si>
  <si>
    <t>2.2.4</t>
  </si>
  <si>
    <t>2.3.4</t>
  </si>
  <si>
    <t>2.3.5</t>
  </si>
  <si>
    <t>Retirada de equipamento tipo "Janela" instalado em estruturas de alvenaria, inclusive pintura externa e interna, acabamento interno em drywall, acabamentos de alvenaria e demais itens e materiais que sejam necessários para o padrão estético desejado</t>
  </si>
  <si>
    <t>Retirada de equipamento tipo "Janela" instalado em estruturas de vidro, inclusive vidro, esquadrias e demais itens e materiais que sejam necessários para o padrão estético desejado</t>
  </si>
  <si>
    <t>AJUDANTE DE PINTOR</t>
  </si>
  <si>
    <t>2.3.6</t>
  </si>
  <si>
    <t>2.2.5</t>
  </si>
  <si>
    <t>2.2.6</t>
  </si>
  <si>
    <t>Placa cimentícia lisa</t>
  </si>
  <si>
    <t>Retirada de equipamento tipo "Split" instalado em estruturas de alvenaria, inclusive pintura externa e interna, acabamento interno em drywall, acabamentos de alvenaria/placa cimentícia e demais itens e materiais que sejam necessários para o padrão estético desejado</t>
  </si>
  <si>
    <t>Instalação de parede com placas de drywall</t>
  </si>
  <si>
    <t>Aplicação manual de pintura em superfícies externas em edifícios</t>
  </si>
  <si>
    <t>2.2.7</t>
  </si>
  <si>
    <t>2.3.7</t>
  </si>
  <si>
    <t xml:space="preserve">BDI GERAL ISS 2,5% </t>
  </si>
  <si>
    <t xml:space="preserve">BDI Equipamentos </t>
  </si>
  <si>
    <t>EMPRESA/RESPONSÁVEL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</si>
</sst>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_-&quot;R$&quot;\ * #,##0_-;\-&quot;R$&quot;\ * #,##0_-;_-&quot;R$&quot;\ * &quot;-&quot;_-;_-@_-"/>
    <numFmt numFmtId="165" formatCode="_-&quot;R$&quot;\ * #,##0.00_-;\-&quot;R$&quot;\ * #,##0.00_-;_-&quot;R$&quot;\ * &quot;-&quot;??_-;_-@_-"/>
    <numFmt numFmtId="166" formatCode="_(* #,##0.00_);_(* \(#,##0.00\);_(* &quot;-&quot;??_);_(@_)"/>
    <numFmt numFmtId="167" formatCode="#\,##0.00"/>
    <numFmt numFmtId="168" formatCode="#\,##0."/>
    <numFmt numFmtId="169" formatCode="\$#.00"/>
    <numFmt numFmtId="170" formatCode="\$#."/>
    <numFmt numFmtId="171" formatCode="_([$€]* #,##0.00_);_([$€]* \(#,##0.00\);_([$€]* &quot;-&quot;??_);_(@_)"/>
    <numFmt numFmtId="172" formatCode="_([$€-2]* #,##0.00_);_([$€-2]* \(#,##0.00\);_([$€-2]* &quot;-&quot;??_)"/>
    <numFmt numFmtId="173" formatCode="#.00"/>
    <numFmt numFmtId="174" formatCode="_(&quot;R$ &quot;* #,##0.00_);_(&quot;R$ &quot;* \(#,##0.00\);_(&quot;R$ &quot;* &quot;-&quot;??_);_(@_)"/>
    <numFmt numFmtId="175" formatCode="%#.00"/>
    <numFmt numFmtId="176" formatCode="#."/>
  </numFmts>
  <fonts count="36" x14ac:knownFonts="1">
    <font>
      <sz val="12"/>
      <color theme="1"/>
      <name val="Arial"/>
      <family val="2"/>
    </font>
    <font>
      <sz val="11"/>
      <color theme="1"/>
      <name val="Calibri"/>
      <family val="2"/>
      <scheme val="minor"/>
    </font>
    <font>
      <sz val="10"/>
      <color rgb="FF000000"/>
      <name val="Arial"/>
      <family val="2"/>
    </font>
    <font>
      <sz val="12"/>
      <color theme="1"/>
      <name val="Arial"/>
      <family val="2"/>
    </font>
    <font>
      <sz val="12"/>
      <name val="Arial"/>
      <family val="2"/>
    </font>
    <font>
      <b/>
      <sz val="10"/>
      <name val="Arial"/>
      <family val="2"/>
    </font>
    <font>
      <b/>
      <sz val="10"/>
      <color rgb="FFFF0000"/>
      <name val="Arial"/>
      <family val="2"/>
    </font>
    <font>
      <sz val="10"/>
      <name val="Arial"/>
      <family val="2"/>
    </font>
    <font>
      <sz val="11"/>
      <color indexed="8"/>
      <name val="Arial"/>
      <family val="2"/>
    </font>
    <font>
      <sz val="11"/>
      <color indexed="8"/>
      <name val="Calibri"/>
      <family val="2"/>
      <scheme val="minor"/>
    </font>
    <font>
      <sz val="11"/>
      <name val="Calibri"/>
      <family val="2"/>
      <scheme val="minor"/>
    </font>
    <font>
      <b/>
      <sz val="11"/>
      <color indexed="8"/>
      <name val="Calibri"/>
      <family val="2"/>
      <scheme val="minor"/>
    </font>
    <font>
      <b/>
      <sz val="11"/>
      <name val="Calibri"/>
      <family val="2"/>
      <scheme val="minor"/>
    </font>
    <font>
      <sz val="11"/>
      <color rgb="FF00B050"/>
      <name val="Calibri"/>
      <family val="2"/>
      <scheme val="minor"/>
    </font>
    <font>
      <sz val="9"/>
      <color indexed="10"/>
      <name val="Geneva"/>
      <family val="2"/>
    </font>
    <font>
      <sz val="11"/>
      <color indexed="8"/>
      <name val="Calibri"/>
      <family val="2"/>
    </font>
    <font>
      <sz val="11"/>
      <color indexed="9"/>
      <name val="Calibri"/>
      <family val="2"/>
    </font>
    <font>
      <b/>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1"/>
      <color indexed="62"/>
      <name val="Calibri"/>
      <family val="2"/>
    </font>
    <font>
      <u/>
      <sz val="6"/>
      <color indexed="12"/>
      <name val="Arial"/>
      <family val="2"/>
    </font>
    <font>
      <sz val="11"/>
      <color indexed="20"/>
      <name val="Calibri"/>
      <family val="2"/>
    </font>
    <font>
      <sz val="11"/>
      <color indexed="60"/>
      <name val="Calibri"/>
      <family val="2"/>
    </font>
    <font>
      <b/>
      <sz val="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
      <color indexed="8"/>
      <name val="Courier"/>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s>
  <cellStyleXfs count="271">
    <xf numFmtId="0" fontId="0" fillId="0" borderId="0"/>
    <xf numFmtId="0" fontId="2" fillId="0" borderId="0"/>
    <xf numFmtId="165" fontId="3" fillId="0" borderId="0" applyFont="0" applyFill="0" applyBorder="0" applyAlignment="0" applyProtection="0"/>
    <xf numFmtId="0" fontId="8" fillId="0" borderId="0"/>
    <xf numFmtId="165" fontId="7" fillId="0" borderId="0" applyFill="0" applyBorder="0" applyAlignment="0" applyProtection="0"/>
    <xf numFmtId="0" fontId="7" fillId="0" borderId="0"/>
    <xf numFmtId="166" fontId="7"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0" fontId="14" fillId="0" borderId="0"/>
    <xf numFmtId="0" fontId="7"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applyNumberFormat="0" applyFont="0" applyBorder="0" applyAlignment="0"/>
    <xf numFmtId="0" fontId="18" fillId="4" borderId="0" applyNumberFormat="0" applyBorder="0" applyAlignment="0" applyProtection="0"/>
    <xf numFmtId="0" fontId="19" fillId="16" borderId="27" applyNumberFormat="0" applyAlignment="0" applyProtection="0"/>
    <xf numFmtId="0" fontId="20" fillId="17" borderId="28" applyNumberFormat="0" applyAlignment="0" applyProtection="0"/>
    <xf numFmtId="0" fontId="21" fillId="0" borderId="29" applyNumberFormat="0" applyFill="0" applyAlignment="0" applyProtection="0"/>
    <xf numFmtId="167" fontId="22" fillId="0" borderId="0">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168" fontId="22" fillId="0" borderId="0">
      <protection locked="0"/>
    </xf>
    <xf numFmtId="169" fontId="22" fillId="0" borderId="0">
      <protection locked="0"/>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22" fillId="0" borderId="0">
      <protection locked="0"/>
    </xf>
    <xf numFmtId="0" fontId="22" fillId="0" borderId="0">
      <protection locked="0"/>
    </xf>
    <xf numFmtId="0" fontId="22" fillId="0" borderId="0">
      <protection locked="0"/>
    </xf>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3" fillId="7" borderId="2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3" fontId="22" fillId="0" borderId="0">
      <protection locked="0"/>
    </xf>
    <xf numFmtId="173" fontId="22" fillId="0" borderId="0">
      <protection locked="0"/>
    </xf>
    <xf numFmtId="0" fontId="22" fillId="0" borderId="0">
      <protection locked="0"/>
    </xf>
    <xf numFmtId="0" fontId="22" fillId="0" borderId="0">
      <protection locked="0"/>
    </xf>
    <xf numFmtId="0" fontId="24" fillId="0" borderId="0" applyNumberFormat="0" applyFill="0" applyBorder="0" applyAlignment="0" applyProtection="0">
      <alignment vertical="top"/>
      <protection locked="0"/>
    </xf>
    <xf numFmtId="0" fontId="25" fillId="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0" fontId="26" fillId="22" borderId="0" applyNumberFormat="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23" borderId="30" applyNumberFormat="0" applyFont="0" applyAlignment="0" applyProtection="0"/>
    <xf numFmtId="0" fontId="7" fillId="23" borderId="30" applyNumberFormat="0" applyFont="0" applyAlignment="0" applyProtection="0"/>
    <xf numFmtId="175" fontId="22" fillId="0" borderId="0">
      <protection locked="0"/>
    </xf>
    <xf numFmtId="175" fontId="22" fillId="0" borderId="0">
      <protection locked="0"/>
    </xf>
    <xf numFmtId="0" fontId="27" fillId="0" borderId="31" applyNumberFormat="0" applyFont="0" applyBorder="0" applyAlignment="0"/>
    <xf numFmtId="4" fontId="22" fillId="0" borderId="0">
      <protection locked="0"/>
    </xf>
    <xf numFmtId="167" fontId="22" fillId="0" borderId="0">
      <protection locked="0"/>
    </xf>
    <xf numFmtId="167" fontId="22" fillId="0" borderId="0">
      <protection locked="0"/>
    </xf>
    <xf numFmtId="167" fontId="22" fillId="0" borderId="0">
      <protection locked="0"/>
    </xf>
    <xf numFmtId="167" fontId="22" fillId="0" borderId="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8" fillId="16" borderId="3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29" fillId="0" borderId="0" applyNumberFormat="0" applyFill="0" applyBorder="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34" applyNumberFormat="0" applyFill="0" applyAlignment="0" applyProtection="0"/>
    <xf numFmtId="0" fontId="33" fillId="0" borderId="3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176"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176"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176" fontId="22" fillId="0" borderId="36">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62">
    <xf numFmtId="0" fontId="0" fillId="0" borderId="0" xfId="0"/>
    <xf numFmtId="17" fontId="10" fillId="0" borderId="4" xfId="3" applyNumberFormat="1" applyFont="1" applyFill="1" applyBorder="1" applyAlignment="1">
      <alignment horizontal="center" vertical="center"/>
    </xf>
    <xf numFmtId="0" fontId="10" fillId="0" borderId="4" xfId="3" applyFont="1" applyFill="1" applyBorder="1" applyAlignment="1">
      <alignment horizontal="left" vertical="center"/>
    </xf>
    <xf numFmtId="165" fontId="12" fillId="0" borderId="11" xfId="4" applyFont="1" applyFill="1" applyBorder="1" applyAlignment="1">
      <alignment horizontal="center" vertical="center" wrapText="1"/>
    </xf>
    <xf numFmtId="165" fontId="12" fillId="0" borderId="10" xfId="4" applyFont="1" applyFill="1" applyBorder="1" applyAlignment="1">
      <alignment horizontal="center" vertical="center" wrapText="1"/>
    </xf>
    <xf numFmtId="0" fontId="12" fillId="0" borderId="26" xfId="3" applyNumberFormat="1" applyFont="1" applyFill="1" applyBorder="1" applyAlignment="1">
      <alignment horizontal="center" vertical="center"/>
    </xf>
    <xf numFmtId="0" fontId="12" fillId="0" borderId="11" xfId="3" applyNumberFormat="1" applyFont="1" applyFill="1" applyBorder="1" applyAlignment="1">
      <alignment horizontal="center" vertical="center"/>
    </xf>
    <xf numFmtId="0" fontId="12" fillId="0" borderId="11" xfId="3"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2" fontId="4" fillId="0" borderId="0" xfId="0" applyNumberFormat="1" applyFont="1" applyFill="1" applyAlignment="1">
      <alignment horizontal="center" vertical="center"/>
    </xf>
    <xf numFmtId="165" fontId="4"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xf numFmtId="0" fontId="10" fillId="0" borderId="0" xfId="3" applyNumberFormat="1" applyFont="1" applyFill="1" applyAlignment="1">
      <alignment vertical="center"/>
    </xf>
    <xf numFmtId="0" fontId="10" fillId="0" borderId="0" xfId="3" applyNumberFormat="1" applyFont="1" applyFill="1" applyAlignment="1">
      <alignment horizontal="center" vertical="center"/>
    </xf>
    <xf numFmtId="0" fontId="10" fillId="0" borderId="0" xfId="3" applyNumberFormat="1" applyFont="1" applyFill="1" applyAlignment="1">
      <alignment vertical="center" wrapText="1"/>
    </xf>
    <xf numFmtId="165" fontId="10" fillId="0" borderId="0" xfId="4" applyFont="1" applyFill="1" applyAlignment="1">
      <alignment vertical="center"/>
    </xf>
    <xf numFmtId="0" fontId="9" fillId="0" borderId="0" xfId="3" applyNumberFormat="1" applyFont="1" applyFill="1" applyAlignment="1">
      <alignment vertical="center"/>
    </xf>
    <xf numFmtId="0" fontId="12" fillId="0" borderId="0" xfId="3" applyNumberFormat="1" applyFont="1" applyFill="1" applyAlignment="1">
      <alignment vertical="center"/>
    </xf>
    <xf numFmtId="0" fontId="11" fillId="0" borderId="0" xfId="3" applyNumberFormat="1" applyFont="1" applyFill="1" applyAlignment="1">
      <alignment vertical="center"/>
    </xf>
    <xf numFmtId="0" fontId="10" fillId="0" borderId="0" xfId="0" applyNumberFormat="1" applyFont="1" applyFill="1" applyAlignment="1">
      <alignment vertical="center"/>
    </xf>
    <xf numFmtId="0" fontId="13" fillId="0" borderId="0" xfId="0" applyNumberFormat="1" applyFont="1" applyFill="1" applyAlignment="1">
      <alignment vertical="center"/>
    </xf>
    <xf numFmtId="0" fontId="10" fillId="25" borderId="0" xfId="3" applyNumberFormat="1" applyFont="1" applyFill="1" applyAlignment="1">
      <alignment vertical="center"/>
    </xf>
    <xf numFmtId="0" fontId="10" fillId="25" borderId="3" xfId="0" applyNumberFormat="1" applyFont="1" applyFill="1" applyBorder="1" applyAlignment="1">
      <alignment horizontal="center" vertical="center"/>
    </xf>
    <xf numFmtId="0" fontId="10" fillId="25" borderId="3" xfId="3" applyNumberFormat="1" applyFont="1" applyFill="1" applyBorder="1" applyAlignment="1">
      <alignment horizontal="center" vertical="center"/>
    </xf>
    <xf numFmtId="165" fontId="10" fillId="25" borderId="3" xfId="4" applyFont="1" applyFill="1" applyBorder="1" applyAlignment="1">
      <alignment vertical="center"/>
    </xf>
    <xf numFmtId="0" fontId="10" fillId="25" borderId="3" xfId="3" applyNumberFormat="1" applyFont="1" applyFill="1" applyBorder="1" applyAlignment="1">
      <alignment horizontal="left" vertical="center" wrapText="1"/>
    </xf>
    <xf numFmtId="0" fontId="9" fillId="25" borderId="0" xfId="3" applyNumberFormat="1" applyFont="1" applyFill="1" applyAlignment="1">
      <alignment vertical="center"/>
    </xf>
    <xf numFmtId="2" fontId="10" fillId="25" borderId="3" xfId="3" applyNumberFormat="1" applyFont="1" applyFill="1" applyBorder="1" applyAlignment="1">
      <alignment horizontal="center" vertical="center"/>
    </xf>
    <xf numFmtId="2" fontId="10" fillId="0" borderId="0" xfId="3" applyNumberFormat="1" applyFont="1" applyFill="1" applyAlignment="1">
      <alignment horizontal="center" vertical="center"/>
    </xf>
    <xf numFmtId="165" fontId="10" fillId="25" borderId="3" xfId="4" applyFont="1" applyFill="1" applyBorder="1" applyAlignment="1">
      <alignment horizontal="right" vertical="center"/>
    </xf>
    <xf numFmtId="0" fontId="10" fillId="0" borderId="3" xfId="0" applyNumberFormat="1" applyFont="1" applyFill="1" applyBorder="1" applyAlignment="1">
      <alignment horizontal="center" vertical="center"/>
    </xf>
    <xf numFmtId="0" fontId="10" fillId="0" borderId="3" xfId="0" applyNumberFormat="1" applyFont="1" applyFill="1" applyBorder="1" applyAlignment="1">
      <alignment vertical="center" wrapText="1"/>
    </xf>
    <xf numFmtId="2" fontId="10" fillId="0" borderId="3" xfId="0" applyNumberFormat="1" applyFont="1" applyFill="1" applyBorder="1" applyAlignment="1">
      <alignment horizontal="center" vertical="center"/>
    </xf>
    <xf numFmtId="165" fontId="10" fillId="0" borderId="3" xfId="4" applyFont="1" applyFill="1" applyBorder="1" applyAlignment="1">
      <alignment vertical="center"/>
    </xf>
    <xf numFmtId="165" fontId="12" fillId="0" borderId="3" xfId="4" applyFont="1" applyFill="1" applyBorder="1" applyAlignment="1">
      <alignment vertical="center"/>
    </xf>
    <xf numFmtId="0" fontId="12" fillId="0" borderId="3" xfId="3"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2" fontId="7" fillId="0" borderId="0" xfId="0" applyNumberFormat="1" applyFont="1" applyFill="1" applyAlignment="1">
      <alignment horizontal="center" vertical="center"/>
    </xf>
    <xf numFmtId="17" fontId="7" fillId="0" borderId="0" xfId="0" applyNumberFormat="1" applyFont="1" applyFill="1" applyAlignment="1">
      <alignment horizontal="center" vertical="center"/>
    </xf>
    <xf numFmtId="0" fontId="7"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13" xfId="0" applyFont="1" applyFill="1" applyBorder="1" applyAlignment="1">
      <alignment horizontal="center" vertical="center"/>
    </xf>
    <xf numFmtId="2" fontId="5" fillId="0" borderId="13"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6" xfId="0" applyFont="1" applyFill="1" applyBorder="1" applyAlignment="1">
      <alignment horizontal="center" vertical="center"/>
    </xf>
    <xf numFmtId="2" fontId="7" fillId="0" borderId="6" xfId="0" applyNumberFormat="1" applyFont="1" applyFill="1" applyBorder="1" applyAlignment="1">
      <alignment horizontal="center" vertical="center"/>
    </xf>
    <xf numFmtId="165" fontId="7" fillId="0" borderId="6"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4" xfId="0" applyFont="1" applyFill="1" applyBorder="1" applyAlignment="1">
      <alignment horizontal="center" vertical="center"/>
    </xf>
    <xf numFmtId="2" fontId="7" fillId="0" borderId="14" xfId="0" applyNumberFormat="1" applyFont="1" applyFill="1" applyBorder="1" applyAlignment="1">
      <alignment horizontal="center" vertical="center"/>
    </xf>
    <xf numFmtId="165" fontId="7" fillId="0" borderId="14"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xf>
    <xf numFmtId="165" fontId="7" fillId="0" borderId="0" xfId="0" applyNumberFormat="1" applyFont="1" applyFill="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3" applyNumberFormat="1" applyFont="1" applyFill="1" applyBorder="1" applyAlignment="1">
      <alignment horizontal="center" vertical="center"/>
    </xf>
    <xf numFmtId="165" fontId="12" fillId="0" borderId="0" xfId="4" applyFont="1" applyFill="1" applyBorder="1" applyAlignment="1">
      <alignment vertical="center"/>
    </xf>
    <xf numFmtId="0" fontId="7" fillId="0" borderId="3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0" borderId="8" xfId="0" applyNumberFormat="1" applyFont="1" applyFill="1" applyBorder="1" applyAlignment="1">
      <alignment horizontal="center" vertical="center"/>
    </xf>
    <xf numFmtId="165" fontId="7" fillId="0" borderId="8" xfId="0" applyNumberFormat="1" applyFont="1" applyFill="1" applyBorder="1" applyAlignment="1">
      <alignment horizontal="center" vertical="center"/>
    </xf>
    <xf numFmtId="165" fontId="5" fillId="0" borderId="1" xfId="2" applyFont="1" applyFill="1" applyBorder="1" applyAlignment="1">
      <alignment horizontal="center" vertical="center"/>
    </xf>
    <xf numFmtId="0" fontId="7" fillId="0" borderId="19" xfId="0" applyFont="1" applyFill="1" applyBorder="1" applyAlignment="1">
      <alignment horizontal="center" vertical="center"/>
    </xf>
    <xf numFmtId="0" fontId="7" fillId="0" borderId="39" xfId="0" applyFont="1" applyFill="1" applyBorder="1" applyAlignment="1">
      <alignment horizontal="left" vertical="center" wrapText="1"/>
    </xf>
    <xf numFmtId="165" fontId="7" fillId="0" borderId="11" xfId="0" applyNumberFormat="1" applyFont="1" applyFill="1" applyBorder="1" applyAlignment="1">
      <alignment horizontal="center" vertical="center"/>
    </xf>
    <xf numFmtId="0" fontId="7" fillId="0" borderId="40" xfId="0" applyFont="1" applyFill="1" applyBorder="1" applyAlignment="1">
      <alignment horizontal="left" vertical="center" wrapText="1"/>
    </xf>
    <xf numFmtId="0" fontId="7" fillId="0" borderId="11" xfId="0" applyFont="1" applyFill="1" applyBorder="1" applyAlignment="1">
      <alignment horizontal="center" vertical="center"/>
    </xf>
    <xf numFmtId="2" fontId="7" fillId="0" borderId="11" xfId="0" applyNumberFormat="1" applyFont="1" applyFill="1" applyBorder="1" applyAlignment="1">
      <alignment horizontal="center" vertical="center"/>
    </xf>
    <xf numFmtId="0" fontId="10" fillId="25" borderId="0" xfId="3" applyNumberFormat="1" applyFont="1" applyFill="1" applyBorder="1" applyAlignment="1">
      <alignment horizontal="center" vertical="center"/>
    </xf>
    <xf numFmtId="0" fontId="10" fillId="25" borderId="0" xfId="3" applyNumberFormat="1" applyFont="1" applyFill="1" applyBorder="1" applyAlignment="1">
      <alignment horizontal="left" vertical="center" wrapText="1"/>
    </xf>
    <xf numFmtId="2" fontId="10" fillId="25" borderId="0" xfId="3" applyNumberFormat="1" applyFont="1" applyFill="1" applyBorder="1" applyAlignment="1">
      <alignment horizontal="center" vertical="center"/>
    </xf>
    <xf numFmtId="165" fontId="10" fillId="25" borderId="0" xfId="4" applyFont="1" applyFill="1" applyBorder="1" applyAlignment="1">
      <alignment vertical="center"/>
    </xf>
    <xf numFmtId="165" fontId="10" fillId="25" borderId="0" xfId="4" applyFont="1" applyFill="1" applyBorder="1" applyAlignment="1">
      <alignment horizontal="right" vertical="center"/>
    </xf>
    <xf numFmtId="0" fontId="10" fillId="0" borderId="7" xfId="0" applyNumberFormat="1" applyFont="1" applyFill="1" applyBorder="1" applyAlignment="1">
      <alignment horizontal="center" vertical="center"/>
    </xf>
    <xf numFmtId="0" fontId="10" fillId="0" borderId="7" xfId="0" applyNumberFormat="1" applyFont="1" applyFill="1" applyBorder="1" applyAlignment="1">
      <alignment vertical="center" wrapText="1"/>
    </xf>
    <xf numFmtId="2" fontId="10" fillId="0" borderId="7" xfId="0" applyNumberFormat="1" applyFont="1" applyFill="1" applyBorder="1" applyAlignment="1">
      <alignment horizontal="center" vertical="center"/>
    </xf>
    <xf numFmtId="165" fontId="10" fillId="0" borderId="7" xfId="4" applyFont="1" applyFill="1" applyBorder="1" applyAlignment="1">
      <alignment vertical="center"/>
    </xf>
    <xf numFmtId="0" fontId="12" fillId="0" borderId="39" xfId="3" applyFont="1" applyFill="1" applyBorder="1" applyAlignment="1">
      <alignment horizontal="center" vertical="center"/>
    </xf>
    <xf numFmtId="0" fontId="10" fillId="0" borderId="41" xfId="3" applyFont="1" applyFill="1" applyBorder="1" applyAlignment="1">
      <alignment horizontal="center" vertical="center"/>
    </xf>
    <xf numFmtId="0" fontId="10" fillId="25" borderId="3" xfId="0" applyNumberFormat="1" applyFont="1" applyFill="1" applyBorder="1" applyAlignment="1">
      <alignment vertical="center" wrapText="1"/>
    </xf>
    <xf numFmtId="2" fontId="10" fillId="25" borderId="3" xfId="0" applyNumberFormat="1" applyFont="1" applyFill="1" applyBorder="1" applyAlignment="1">
      <alignment horizontal="center" vertical="center"/>
    </xf>
    <xf numFmtId="165" fontId="12" fillId="25" borderId="3" xfId="4" applyFont="1" applyFill="1" applyBorder="1" applyAlignment="1">
      <alignment vertical="center"/>
    </xf>
    <xf numFmtId="165" fontId="5" fillId="0" borderId="0" xfId="2"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65" fontId="7" fillId="0" borderId="43" xfId="0" applyNumberFormat="1" applyFont="1" applyFill="1" applyBorder="1" applyAlignment="1">
      <alignment horizontal="center" vertical="center"/>
    </xf>
    <xf numFmtId="165" fontId="7" fillId="0" borderId="45" xfId="0" applyNumberFormat="1" applyFont="1" applyFill="1" applyBorder="1" applyAlignment="1">
      <alignment horizontal="center" vertical="center"/>
    </xf>
    <xf numFmtId="165" fontId="7" fillId="0" borderId="46" xfId="0" applyNumberFormat="1" applyFont="1" applyFill="1" applyBorder="1" applyAlignment="1">
      <alignment horizontal="center" vertical="center"/>
    </xf>
    <xf numFmtId="10" fontId="6" fillId="0" borderId="21" xfId="0" applyNumberFormat="1" applyFont="1" applyFill="1" applyBorder="1" applyAlignment="1">
      <alignment horizontal="center" vertical="center"/>
    </xf>
    <xf numFmtId="0" fontId="7" fillId="0" borderId="47" xfId="0" applyFont="1" applyFill="1" applyBorder="1" applyAlignment="1">
      <alignment horizontal="left" vertical="center" wrapText="1"/>
    </xf>
    <xf numFmtId="0" fontId="7" fillId="0" borderId="9" xfId="0" applyFont="1" applyFill="1" applyBorder="1" applyAlignment="1">
      <alignment horizontal="center" vertical="center"/>
    </xf>
    <xf numFmtId="2" fontId="7" fillId="0" borderId="9" xfId="0" applyNumberFormat="1" applyFont="1" applyFill="1" applyBorder="1" applyAlignment="1">
      <alignment horizontal="center" vertical="center"/>
    </xf>
    <xf numFmtId="165" fontId="7" fillId="0" borderId="9" xfId="0" applyNumberFormat="1" applyFont="1" applyFill="1" applyBorder="1" applyAlignment="1">
      <alignment horizontal="center" vertical="center"/>
    </xf>
    <xf numFmtId="165" fontId="7" fillId="26" borderId="6" xfId="0" applyNumberFormat="1" applyFont="1" applyFill="1" applyBorder="1" applyAlignment="1">
      <alignment horizontal="center" vertical="center"/>
    </xf>
    <xf numFmtId="165" fontId="7" fillId="26" borderId="43" xfId="0" applyNumberFormat="1" applyFont="1" applyFill="1" applyBorder="1" applyAlignment="1">
      <alignment horizontal="center" vertical="center"/>
    </xf>
    <xf numFmtId="165" fontId="7" fillId="26" borderId="15" xfId="0" applyNumberFormat="1" applyFont="1" applyFill="1" applyBorder="1" applyAlignment="1">
      <alignment horizontal="center" vertical="center"/>
    </xf>
    <xf numFmtId="0" fontId="5" fillId="26" borderId="1" xfId="0" applyFont="1" applyFill="1" applyBorder="1" applyAlignment="1">
      <alignment horizontal="center" vertical="center"/>
    </xf>
    <xf numFmtId="165" fontId="7" fillId="26" borderId="14" xfId="0" applyNumberFormat="1" applyFont="1" applyFill="1" applyBorder="1" applyAlignment="1">
      <alignment horizontal="center" vertical="center"/>
    </xf>
    <xf numFmtId="165" fontId="7" fillId="26" borderId="11" xfId="0" applyNumberFormat="1" applyFont="1" applyFill="1" applyBorder="1" applyAlignment="1">
      <alignment horizontal="center" vertical="center"/>
    </xf>
    <xf numFmtId="165" fontId="7" fillId="26" borderId="9" xfId="0" applyNumberFormat="1" applyFont="1" applyFill="1" applyBorder="1" applyAlignment="1">
      <alignment horizontal="center" vertical="center"/>
    </xf>
    <xf numFmtId="165" fontId="7" fillId="26" borderId="8" xfId="0" applyNumberFormat="1" applyFont="1" applyFill="1" applyBorder="1" applyAlignment="1">
      <alignment horizontal="center" vertical="center"/>
    </xf>
    <xf numFmtId="165" fontId="7" fillId="26" borderId="4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1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18" xfId="0" applyFont="1" applyFill="1" applyBorder="1" applyAlignment="1">
      <alignment horizontal="righ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165" fontId="5" fillId="0" borderId="16" xfId="0" applyNumberFormat="1" applyFont="1" applyFill="1" applyBorder="1" applyAlignment="1">
      <alignment horizontal="center" vertical="center"/>
    </xf>
    <xf numFmtId="165" fontId="5" fillId="0" borderId="18" xfId="0" applyNumberFormat="1" applyFont="1" applyFill="1" applyBorder="1" applyAlignment="1">
      <alignment horizontal="center" vertical="center"/>
    </xf>
    <xf numFmtId="165" fontId="5" fillId="24" borderId="16" xfId="0" applyNumberFormat="1" applyFont="1" applyFill="1" applyBorder="1" applyAlignment="1">
      <alignment horizontal="center" vertical="center"/>
    </xf>
    <xf numFmtId="165" fontId="5" fillId="24" borderId="18" xfId="0" applyNumberFormat="1" applyFont="1" applyFill="1" applyBorder="1" applyAlignment="1">
      <alignment horizontal="center" vertical="center"/>
    </xf>
    <xf numFmtId="0" fontId="5" fillId="24" borderId="16" xfId="0" applyFont="1" applyFill="1" applyBorder="1" applyAlignment="1">
      <alignment horizontal="right" vertical="center"/>
    </xf>
    <xf numFmtId="0" fontId="5" fillId="24" borderId="17" xfId="0" applyFont="1" applyFill="1" applyBorder="1" applyAlignment="1">
      <alignment horizontal="right" vertical="center"/>
    </xf>
    <xf numFmtId="0" fontId="5" fillId="24" borderId="18" xfId="0" applyFont="1" applyFill="1" applyBorder="1" applyAlignment="1">
      <alignment horizontal="right" vertical="center"/>
    </xf>
    <xf numFmtId="165" fontId="5" fillId="0" borderId="16" xfId="4" applyFont="1" applyFill="1" applyBorder="1" applyAlignment="1">
      <alignment horizontal="center" vertical="center" wrapText="1"/>
    </xf>
    <xf numFmtId="165" fontId="5" fillId="0" borderId="18" xfId="4" applyFont="1" applyFill="1" applyBorder="1" applyAlignment="1">
      <alignment horizontal="center" vertical="center" wrapText="1"/>
    </xf>
    <xf numFmtId="165" fontId="5" fillId="0" borderId="16" xfId="4" applyFont="1" applyFill="1" applyBorder="1" applyAlignment="1">
      <alignment horizontal="center" vertical="center"/>
    </xf>
    <xf numFmtId="165" fontId="5" fillId="0" borderId="18" xfId="4"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165" fontId="5" fillId="0" borderId="16" xfId="2" applyFont="1" applyFill="1" applyBorder="1" applyAlignment="1">
      <alignment horizontal="center" vertical="center"/>
    </xf>
    <xf numFmtId="165" fontId="5" fillId="0" borderId="17" xfId="2" applyFont="1" applyFill="1" applyBorder="1" applyAlignment="1">
      <alignment horizontal="center" vertical="center"/>
    </xf>
    <xf numFmtId="165" fontId="5" fillId="0" borderId="18" xfId="2"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165" fontId="5" fillId="0" borderId="0" xfId="2" applyFont="1" applyFill="1" applyBorder="1" applyAlignment="1">
      <alignment horizontal="center" vertical="center"/>
    </xf>
    <xf numFmtId="0" fontId="12" fillId="0" borderId="16" xfId="3" applyNumberFormat="1" applyFont="1" applyFill="1" applyBorder="1" applyAlignment="1">
      <alignment horizontal="center" vertical="center"/>
    </xf>
    <xf numFmtId="0" fontId="12" fillId="0" borderId="17" xfId="3" applyNumberFormat="1" applyFont="1" applyFill="1" applyBorder="1" applyAlignment="1">
      <alignment horizontal="center" vertical="center"/>
    </xf>
    <xf numFmtId="0" fontId="12" fillId="0" borderId="18" xfId="3" applyNumberFormat="1" applyFont="1" applyFill="1" applyBorder="1" applyAlignment="1">
      <alignment horizontal="center" vertical="center"/>
    </xf>
    <xf numFmtId="0" fontId="12" fillId="0" borderId="3" xfId="3" applyNumberFormat="1" applyFont="1" applyFill="1" applyBorder="1" applyAlignment="1">
      <alignment horizontal="center" vertical="center"/>
    </xf>
    <xf numFmtId="0" fontId="10" fillId="0" borderId="7" xfId="3" applyFont="1" applyFill="1" applyBorder="1" applyAlignment="1">
      <alignment horizontal="left" vertical="center"/>
    </xf>
    <xf numFmtId="0" fontId="10" fillId="0" borderId="42" xfId="3" applyFont="1" applyFill="1" applyBorder="1" applyAlignment="1">
      <alignment horizontal="left" vertical="center"/>
    </xf>
    <xf numFmtId="0" fontId="10" fillId="0" borderId="3" xfId="3" applyFont="1" applyFill="1" applyBorder="1" applyAlignment="1">
      <alignment horizontal="left" vertical="center"/>
    </xf>
    <xf numFmtId="0" fontId="10" fillId="0" borderId="5" xfId="3" applyFont="1" applyFill="1" applyBorder="1" applyAlignment="1">
      <alignment horizontal="left" vertical="center"/>
    </xf>
    <xf numFmtId="0" fontId="12" fillId="0" borderId="3" xfId="3" applyFont="1" applyFill="1" applyBorder="1" applyAlignment="1">
      <alignment horizontal="left" vertical="center"/>
    </xf>
    <xf numFmtId="0" fontId="12" fillId="0" borderId="5" xfId="3" applyFont="1" applyFill="1" applyBorder="1" applyAlignment="1">
      <alignment horizontal="left" vertical="center"/>
    </xf>
    <xf numFmtId="0" fontId="12" fillId="0" borderId="24" xfId="3" applyNumberFormat="1" applyFont="1" applyFill="1" applyBorder="1" applyAlignment="1">
      <alignment horizontal="center" vertical="center"/>
    </xf>
    <xf numFmtId="0" fontId="12" fillId="0" borderId="22" xfId="3" applyNumberFormat="1" applyFont="1" applyFill="1" applyBorder="1" applyAlignment="1">
      <alignment horizontal="center" vertical="center"/>
    </xf>
    <xf numFmtId="0" fontId="12" fillId="0" borderId="23" xfId="3" applyNumberFormat="1" applyFont="1" applyFill="1" applyBorder="1" applyAlignment="1">
      <alignment horizontal="center" vertical="center"/>
    </xf>
    <xf numFmtId="0" fontId="12" fillId="0" borderId="14" xfId="3" applyFont="1" applyFill="1" applyBorder="1" applyAlignment="1">
      <alignment horizontal="left" vertical="center"/>
    </xf>
    <xf numFmtId="0" fontId="12" fillId="0" borderId="15" xfId="3" applyFont="1" applyFill="1" applyBorder="1" applyAlignment="1">
      <alignment horizontal="left" vertical="center"/>
    </xf>
    <xf numFmtId="0" fontId="12" fillId="25" borderId="3" xfId="3" applyNumberFormat="1" applyFont="1" applyFill="1" applyBorder="1" applyAlignment="1">
      <alignment horizontal="center" vertical="center"/>
    </xf>
  </cellXfs>
  <cellStyles count="271">
    <cellStyle name="0,0_x000d__x000a_NA_x000d__x000a_" xfId="8"/>
    <cellStyle name="0,0_x000d__x000a_NA_x000d__x000a_ 2" xfId="9"/>
    <cellStyle name="0,0_x000d__x000a_NA_x000d__x000a_ 3" xfId="10"/>
    <cellStyle name="0,0_x000d__x000a_NA_x000d__x000a__PLANILHA ORÇAMENTÁRIA" xfId="11"/>
    <cellStyle name="20% - Ênfase1 2" xfId="12"/>
    <cellStyle name="20% - Ênfase2 2" xfId="13"/>
    <cellStyle name="20% - Ênfase3 2" xfId="14"/>
    <cellStyle name="20% - Ênfase4 2" xfId="15"/>
    <cellStyle name="20% - Ênfase5 2" xfId="16"/>
    <cellStyle name="20% - Ênfase6 2" xfId="17"/>
    <cellStyle name="40% - Ênfase1 2" xfId="18"/>
    <cellStyle name="40% - Ênfase2 2" xfId="19"/>
    <cellStyle name="40% - Ênfase3 2" xfId="20"/>
    <cellStyle name="40% - Ênfase4 2" xfId="21"/>
    <cellStyle name="40% - Ênfase5 2" xfId="22"/>
    <cellStyle name="40% - Ênfase6 2" xfId="23"/>
    <cellStyle name="60% - Ênfase1 2" xfId="24"/>
    <cellStyle name="60% - Ênfase2 2" xfId="25"/>
    <cellStyle name="60% - Ênfase3 2" xfId="26"/>
    <cellStyle name="60% - Ênfase4 2" xfId="27"/>
    <cellStyle name="60% - Ênfase5 2" xfId="28"/>
    <cellStyle name="60% - Ênfase6 2" xfId="29"/>
    <cellStyle name="ARIAL" xfId="30"/>
    <cellStyle name="Bom 2" xfId="31"/>
    <cellStyle name="Cálculo 2" xfId="32"/>
    <cellStyle name="Célula de Verificação 2" xfId="33"/>
    <cellStyle name="Célula Vinculada 2" xfId="34"/>
    <cellStyle name="Comma" xfId="35"/>
    <cellStyle name="Comma [0]" xfId="36"/>
    <cellStyle name="Comma [0] 2" xfId="37"/>
    <cellStyle name="Comma [0] 2 2" xfId="38"/>
    <cellStyle name="Comma [0] 3" xfId="39"/>
    <cellStyle name="Comma [0] 4" xfId="40"/>
    <cellStyle name="Comma 2 2" xfId="41"/>
    <cellStyle name="Comma0" xfId="42"/>
    <cellStyle name="Currency" xfId="43"/>
    <cellStyle name="Currency [0]" xfId="44"/>
    <cellStyle name="Currency [0] 2" xfId="45"/>
    <cellStyle name="Currency [0] 2 2" xfId="46"/>
    <cellStyle name="Currency [0] 3" xfId="47"/>
    <cellStyle name="Currency [0] 4" xfId="48"/>
    <cellStyle name="Currency0" xfId="49"/>
    <cellStyle name="Data" xfId="50"/>
    <cellStyle name="Date" xfId="51"/>
    <cellStyle name="Ênfase1 2" xfId="52"/>
    <cellStyle name="Ênfase2 2" xfId="53"/>
    <cellStyle name="Ênfase3 2" xfId="54"/>
    <cellStyle name="Ênfase4 2" xfId="55"/>
    <cellStyle name="Ênfase5 2" xfId="56"/>
    <cellStyle name="Ênfase6 2" xfId="57"/>
    <cellStyle name="Entrada 2" xfId="58"/>
    <cellStyle name="Estilo 1" xfId="59"/>
    <cellStyle name="Estilo 1 2" xfId="60"/>
    <cellStyle name="Estilo 1 2 2" xfId="61"/>
    <cellStyle name="Estilo 1 3" xfId="62"/>
    <cellStyle name="Estilo 1 4" xfId="63"/>
    <cellStyle name="Estilo 1 5" xfId="64"/>
    <cellStyle name="Estilo 1 6" xfId="65"/>
    <cellStyle name="Euro" xfId="66"/>
    <cellStyle name="Euro 2" xfId="67"/>
    <cellStyle name="Euro 2 2" xfId="68"/>
    <cellStyle name="Euro 2 3" xfId="69"/>
    <cellStyle name="Euro 2 4" xfId="70"/>
    <cellStyle name="Euro 3" xfId="71"/>
    <cellStyle name="Euro 3 2" xfId="72"/>
    <cellStyle name="Euro 4" xfId="73"/>
    <cellStyle name="Euro 4 2" xfId="74"/>
    <cellStyle name="Euro 5" xfId="75"/>
    <cellStyle name="Euro 5 2" xfId="76"/>
    <cellStyle name="Euro 6" xfId="77"/>
    <cellStyle name="Euro 7" xfId="78"/>
    <cellStyle name="Fixed" xfId="79"/>
    <cellStyle name="Fixo" xfId="80"/>
    <cellStyle name="Heading 1" xfId="81"/>
    <cellStyle name="Heading 2" xfId="82"/>
    <cellStyle name="Hyperlink 2" xfId="83"/>
    <cellStyle name="Incorreto 2" xfId="84"/>
    <cellStyle name="M S SANS SERIF" xfId="85"/>
    <cellStyle name="M S SANS SERIF 2" xfId="86"/>
    <cellStyle name="M S SANS SERIF 3" xfId="87"/>
    <cellStyle name="M S SANS SERIF 4" xfId="88"/>
    <cellStyle name="M S SANS SERIF 5" xfId="89"/>
    <cellStyle name="Moeda" xfId="2" builtinId="4"/>
    <cellStyle name="Moeda 2" xfId="4"/>
    <cellStyle name="Moeda 2 2" xfId="91"/>
    <cellStyle name="Moeda 2 3" xfId="90"/>
    <cellStyle name="Moeda 3" xfId="92"/>
    <cellStyle name="Moeda 3 2" xfId="93"/>
    <cellStyle name="Moeda 3 3" xfId="94"/>
    <cellStyle name="Moeda 4" xfId="95"/>
    <cellStyle name="Moeda 4 2" xfId="96"/>
    <cellStyle name="Moeda 5" xfId="97"/>
    <cellStyle name="Moeda 6" xfId="98"/>
    <cellStyle name="Moeda 7" xfId="99"/>
    <cellStyle name="Neutra 2" xfId="100"/>
    <cellStyle name="Normal" xfId="0" builtinId="0"/>
    <cellStyle name="Normal 10" xfId="101"/>
    <cellStyle name="Normal 10 2" xfId="102"/>
    <cellStyle name="Normal 11" xfId="103"/>
    <cellStyle name="Normal 12" xfId="104"/>
    <cellStyle name="Normal 13" xfId="105"/>
    <cellStyle name="Normal 14" xfId="106"/>
    <cellStyle name="Normal 15" xfId="107"/>
    <cellStyle name="Normal 16" xfId="108"/>
    <cellStyle name="Normal 17" xfId="109"/>
    <cellStyle name="Normal 19" xfId="110"/>
    <cellStyle name="Normal 2" xfId="1"/>
    <cellStyle name="Normal 2 16" xfId="112"/>
    <cellStyle name="Normal 2 2" xfId="113"/>
    <cellStyle name="Normal 2 2 2" xfId="114"/>
    <cellStyle name="Normal 2 3" xfId="115"/>
    <cellStyle name="Normal 2 4" xfId="111"/>
    <cellStyle name="Normal 2 7" xfId="116"/>
    <cellStyle name="Normal 2 8" xfId="117"/>
    <cellStyle name="Normal 2_Cópia de Planilha Final_Rev06" xfId="118"/>
    <cellStyle name="Normal 20" xfId="119"/>
    <cellStyle name="Normal 21" xfId="120"/>
    <cellStyle name="Normal 23" xfId="121"/>
    <cellStyle name="Normal 24" xfId="122"/>
    <cellStyle name="Normal 25" xfId="123"/>
    <cellStyle name="Normal 3" xfId="3"/>
    <cellStyle name="Normal 3 10" xfId="125"/>
    <cellStyle name="Normal 3 11" xfId="126"/>
    <cellStyle name="Normal 3 12" xfId="127"/>
    <cellStyle name="Normal 3 13" xfId="124"/>
    <cellStyle name="Normal 3 2" xfId="128"/>
    <cellStyle name="Normal 3 2 2" xfId="129"/>
    <cellStyle name="Normal 3 2 2 2" xfId="130"/>
    <cellStyle name="Normal 3 2 2 2 2" xfId="131"/>
    <cellStyle name="Normal 3 2 2 3" xfId="132"/>
    <cellStyle name="Normal 3 2 2 3 2" xfId="133"/>
    <cellStyle name="Normal 3 2 2 4" xfId="134"/>
    <cellStyle name="Normal 3 2 2 4 2" xfId="135"/>
    <cellStyle name="Normal 3 2 2 5" xfId="136"/>
    <cellStyle name="Normal 3 2 3" xfId="137"/>
    <cellStyle name="Normal 3 2 3 2" xfId="138"/>
    <cellStyle name="Normal 3 2 4" xfId="139"/>
    <cellStyle name="Normal 3 2 4 2" xfId="140"/>
    <cellStyle name="Normal 3 2 5" xfId="141"/>
    <cellStyle name="Normal 3 2 5 2" xfId="142"/>
    <cellStyle name="Normal 3 2 6" xfId="143"/>
    <cellStyle name="Normal 3 2 7" xfId="144"/>
    <cellStyle name="Normal 3 2_01 - Servicos Iniciais - R00 - ok" xfId="145"/>
    <cellStyle name="Normal 3 3" xfId="146"/>
    <cellStyle name="Normal 3 3 2" xfId="147"/>
    <cellStyle name="Normal 3 3 2 2" xfId="148"/>
    <cellStyle name="Normal 3 3 3" xfId="149"/>
    <cellStyle name="Normal 3 3 3 2" xfId="150"/>
    <cellStyle name="Normal 3 3 4" xfId="151"/>
    <cellStyle name="Normal 3 3 4 2" xfId="152"/>
    <cellStyle name="Normal 3 3 5" xfId="153"/>
    <cellStyle name="Normal 3 3 6" xfId="154"/>
    <cellStyle name="Normal 3 4" xfId="155"/>
    <cellStyle name="Normal 3 4 2" xfId="156"/>
    <cellStyle name="Normal 3 4 2 2" xfId="157"/>
    <cellStyle name="Normal 3 4 3" xfId="158"/>
    <cellStyle name="Normal 3 4 3 2" xfId="159"/>
    <cellStyle name="Normal 3 4 4" xfId="160"/>
    <cellStyle name="Normal 3 5" xfId="161"/>
    <cellStyle name="Normal 3 5 2" xfId="162"/>
    <cellStyle name="Normal 3 5 2 2" xfId="163"/>
    <cellStyle name="Normal 3 5 3" xfId="164"/>
    <cellStyle name="Normal 3 5 3 2" xfId="165"/>
    <cellStyle name="Normal 3 5 4" xfId="166"/>
    <cellStyle name="Normal 3 6" xfId="167"/>
    <cellStyle name="Normal 3 6 2" xfId="168"/>
    <cellStyle name="Normal 3 7" xfId="169"/>
    <cellStyle name="Normal 3 7 2" xfId="170"/>
    <cellStyle name="Normal 3 8" xfId="171"/>
    <cellStyle name="Normal 3 8 2" xfId="172"/>
    <cellStyle name="Normal 3 9" xfId="173"/>
    <cellStyle name="Normal 3_01 - Servicos Iniciais - R00 - ok" xfId="174"/>
    <cellStyle name="Normal 4" xfId="5"/>
    <cellStyle name="Normal 4 2" xfId="175"/>
    <cellStyle name="Normal 4 2 2" xfId="176"/>
    <cellStyle name="Normal 4 3" xfId="177"/>
    <cellStyle name="Normal 4_Planilha Final_Rev09" xfId="178"/>
    <cellStyle name="Normal 5" xfId="179"/>
    <cellStyle name="Normal 5 2" xfId="180"/>
    <cellStyle name="Normal 6" xfId="181"/>
    <cellStyle name="Normal 7" xfId="182"/>
    <cellStyle name="Normal 8" xfId="183"/>
    <cellStyle name="Normal 9" xfId="184"/>
    <cellStyle name="Nota 2" xfId="185"/>
    <cellStyle name="Nota 2 2" xfId="186"/>
    <cellStyle name="Percent" xfId="187"/>
    <cellStyle name="Percentual" xfId="188"/>
    <cellStyle name="planilhas" xfId="189"/>
    <cellStyle name="Ponto" xfId="190"/>
    <cellStyle name="Ponto 2" xfId="191"/>
    <cellStyle name="Ponto 3" xfId="192"/>
    <cellStyle name="Ponto 4" xfId="193"/>
    <cellStyle name="Ponto 5" xfId="194"/>
    <cellStyle name="Porcentagem 2" xfId="7"/>
    <cellStyle name="Porcentagem 2 2" xfId="196"/>
    <cellStyle name="Porcentagem 2 2 2" xfId="197"/>
    <cellStyle name="Porcentagem 2 3" xfId="198"/>
    <cellStyle name="Porcentagem 2 4" xfId="199"/>
    <cellStyle name="Porcentagem 2 5" xfId="200"/>
    <cellStyle name="Porcentagem 2 6" xfId="195"/>
    <cellStyle name="Porcentagem 3" xfId="201"/>
    <cellStyle name="Porcentagem 3 2" xfId="202"/>
    <cellStyle name="Porcentagem 4" xfId="203"/>
    <cellStyle name="Porcentagem 4 2" xfId="204"/>
    <cellStyle name="Porcentagem 4 2 2" xfId="205"/>
    <cellStyle name="Porcentagem 5" xfId="206"/>
    <cellStyle name="Porcentagem 6" xfId="207"/>
    <cellStyle name="Saída 2" xfId="208"/>
    <cellStyle name="Separador de milhares 11" xfId="209"/>
    <cellStyle name="Separador de milhares 12" xfId="210"/>
    <cellStyle name="Separador de milhares 13" xfId="211"/>
    <cellStyle name="Separador de milhares 14" xfId="212"/>
    <cellStyle name="Separador de milhares 15" xfId="213"/>
    <cellStyle name="Separador de milhares 16" xfId="214"/>
    <cellStyle name="Separador de milhares 19" xfId="215"/>
    <cellStyle name="Separador de milhares 2" xfId="216"/>
    <cellStyle name="Separador de milhares 2 2" xfId="217"/>
    <cellStyle name="Separador de milhares 2 2 2" xfId="218"/>
    <cellStyle name="Separador de milhares 2 2 2 2" xfId="219"/>
    <cellStyle name="Separador de milhares 2 2 2_PLANILHA GERAL SESC Birigui_Rev.9_19_07_2011" xfId="220"/>
    <cellStyle name="Separador de milhares 2 2 3" xfId="221"/>
    <cellStyle name="Separador de milhares 2 3" xfId="222"/>
    <cellStyle name="Separador de milhares 20" xfId="223"/>
    <cellStyle name="Separador de milhares 21" xfId="224"/>
    <cellStyle name="Separador de milhares 23" xfId="225"/>
    <cellStyle name="Separador de milhares 24" xfId="226"/>
    <cellStyle name="Separador de milhares 25" xfId="227"/>
    <cellStyle name="Separador de milhares 3" xfId="228"/>
    <cellStyle name="Separador de milhares 3 2" xfId="229"/>
    <cellStyle name="Separador de milhares 3 3" xfId="230"/>
    <cellStyle name="Separador de milhares 4" xfId="231"/>
    <cellStyle name="Separador de milhares 4 2" xfId="232"/>
    <cellStyle name="Separador de milhares 4 3" xfId="233"/>
    <cellStyle name="Separador de milhares 4 4" xfId="234"/>
    <cellStyle name="Separador de milhares 4 5" xfId="235"/>
    <cellStyle name="Separador de milhares 4 6" xfId="236"/>
    <cellStyle name="Separador de milhares 5" xfId="237"/>
    <cellStyle name="Separador de milhares 5 2" xfId="238"/>
    <cellStyle name="Separador de milhares 5 3" xfId="239"/>
    <cellStyle name="Separador de milhares 6" xfId="240"/>
    <cellStyle name="Separador de milhares 7" xfId="241"/>
    <cellStyle name="Separador de milhares 7 2" xfId="242"/>
    <cellStyle name="Separador de milhares 8" xfId="243"/>
    <cellStyle name="Separador de milhares 9" xfId="244"/>
    <cellStyle name="Style 1" xfId="245"/>
    <cellStyle name="Texto de Aviso 2" xfId="246"/>
    <cellStyle name="Texto Explicativo 2" xfId="247"/>
    <cellStyle name="Título 1 2" xfId="248"/>
    <cellStyle name="Título 2 2" xfId="249"/>
    <cellStyle name="Título 3 2" xfId="250"/>
    <cellStyle name="Título 4 2" xfId="251"/>
    <cellStyle name="Título 5" xfId="252"/>
    <cellStyle name="Titulo1" xfId="253"/>
    <cellStyle name="Titulo1 2" xfId="254"/>
    <cellStyle name="Titulo1 3" xfId="255"/>
    <cellStyle name="Titulo1 4" xfId="256"/>
    <cellStyle name="Titulo1 5" xfId="257"/>
    <cellStyle name="Titulo2" xfId="258"/>
    <cellStyle name="Titulo2 2" xfId="259"/>
    <cellStyle name="Titulo2 3" xfId="260"/>
    <cellStyle name="Titulo2 4" xfId="261"/>
    <cellStyle name="Titulo2 5" xfId="262"/>
    <cellStyle name="Total 2" xfId="263"/>
    <cellStyle name="Vírgula 2" xfId="6"/>
    <cellStyle name="Vírgula 2 2" xfId="266"/>
    <cellStyle name="Vírgula 2 2 2" xfId="267"/>
    <cellStyle name="Vírgula 2 3" xfId="268"/>
    <cellStyle name="Vírgula 2 4" xfId="265"/>
    <cellStyle name="Vírgula 3" xfId="269"/>
    <cellStyle name="Vírgula 4" xfId="270"/>
    <cellStyle name="Vírgula 5" xfId="2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anco%20de%20dados%20engenharia\levantamento\levantamento\LEV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SC\Or&#231;amentos\03_-_Canteiro\SESC-Conjuntos_-_03_-_Servicos_gerais_de_canteiro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riana\Desktop\Autonoma\Servi&#231;os\SESC-SP\Or&#231;amentos\05_-_Terraplanagem\SESC-Covivencia_-_02_-_Terraplanagem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OR&#199;AMENTOS\Unidades\24%20de%20Maio\CA%20xx-2013\Or&#231;amento%20Final%20-%20Completo\Planilha%20Or&#231;ament&#225;ria%20-%20CA%2001%20-%20Civil%20-%2010-2012%20-%20Re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aplenagem"/>
      <sheetName val="Estrutura"/>
      <sheetName val="tubulao circular"/>
      <sheetName val="tubulao eliptico"/>
      <sheetName val="Infra Estrutura"/>
      <sheetName val="Armação CA-50"/>
      <sheetName val="armacao ca60"/>
      <sheetName val="Alvenarias"/>
      <sheetName val="Revestimentos"/>
      <sheetName val="Caixilhos"/>
      <sheetName val="Fachada Tipo 1"/>
      <sheetName val="Fachada Tipo 2"/>
      <sheetName val="Diversos"/>
      <sheetName val="Resumo Ger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PU"/>
      <sheetName val="Mat"/>
      <sheetName val="MO"/>
      <sheetName val="QCO"/>
      <sheetName val="QCO Insumos"/>
      <sheetName val="Premissas"/>
      <sheetName val="Eqpto"/>
      <sheetName val="Memória"/>
      <sheetName val="Massa Mist. Pavimentação"/>
      <sheetName val="Tab_Apoio_Pav"/>
    </sheetNames>
    <sheetDataSet>
      <sheetData sheetId="0"/>
      <sheetData sheetId="1"/>
      <sheetData sheetId="2"/>
      <sheetData sheetId="3"/>
      <sheetData sheetId="4"/>
      <sheetData sheetId="5"/>
      <sheetData sheetId="6">
        <row r="6">
          <cell r="F6">
            <v>0</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PU"/>
      <sheetName val="CPU_AUX"/>
      <sheetName val="Plan4"/>
      <sheetName val="Mat"/>
      <sheetName val="MO"/>
      <sheetName val="QCO"/>
      <sheetName val="EQP"/>
      <sheetName val="MO_3º"/>
      <sheetName val="QCO Insumos"/>
      <sheetName val="Premissas"/>
      <sheetName val="Eqpto"/>
      <sheetName val="Memória"/>
      <sheetName val="Massa Mist. Pavimentação"/>
      <sheetName val="Tab_Apoio_Pav"/>
    </sheetNames>
    <sheetDataSet>
      <sheetData sheetId="0"/>
      <sheetData sheetId="1"/>
      <sheetData sheetId="2"/>
      <sheetData sheetId="3"/>
      <sheetData sheetId="4"/>
      <sheetData sheetId="5"/>
      <sheetData sheetId="6"/>
      <sheetData sheetId="7">
        <row r="5">
          <cell r="B5" t="str">
            <v>60000</v>
          </cell>
          <cell r="C5" t="str">
            <v>Bombeamento Peneumático do Concreto</v>
          </cell>
          <cell r="G5" t="str">
            <v>m³</v>
          </cell>
          <cell r="H5">
            <v>27.33</v>
          </cell>
          <cell r="I5" t="str">
            <v>QCO - Equip</v>
          </cell>
        </row>
        <row r="6">
          <cell r="B6" t="str">
            <v>60001</v>
          </cell>
          <cell r="C6" t="str">
            <v xml:space="preserve">TRATOR sobre esteiras , diesel, potência 185 HP (138 kW), fator de carga médio, com lâmina angulável e ríper paralelogramo, capacidade da lâmina de 3,93 m³ - vida útil 8.000 h </v>
          </cell>
          <cell r="G6" t="str">
            <v>hprod</v>
          </cell>
          <cell r="H6">
            <v>164.75</v>
          </cell>
          <cell r="I6" t="str">
            <v>QCO - Equip</v>
          </cell>
        </row>
        <row r="7">
          <cell r="B7" t="str">
            <v>60002</v>
          </cell>
          <cell r="C7" t="str">
            <v xml:space="preserve">CARREGADEIRA DE RODAS 211 HP, com caçamba de aplicação geral de bordas cortantes aparafusáveis, capacidade nominal da caçamba 3,30m³, fator de carga baixo - vida útil: 9.200 horas </v>
          </cell>
          <cell r="G7" t="str">
            <v>hprod</v>
          </cell>
          <cell r="H7">
            <v>142.97</v>
          </cell>
          <cell r="I7" t="str">
            <v>QCO - Equip</v>
          </cell>
        </row>
        <row r="8">
          <cell r="B8" t="str">
            <v>60003</v>
          </cell>
          <cell r="C8" t="str">
            <v xml:space="preserve">CAMINHÃO basculante, diesel, potência 228 HP (170 kW), capacidade carga útil 15,46 t, caçamba 6 m³- vida útil 8.000 h </v>
          </cell>
          <cell r="G8" t="str">
            <v>hprod</v>
          </cell>
          <cell r="H8">
            <v>122.37</v>
          </cell>
          <cell r="I8" t="str">
            <v>QCO - Equip</v>
          </cell>
        </row>
        <row r="9">
          <cell r="B9" t="str">
            <v>60004</v>
          </cell>
          <cell r="C9" t="str">
            <v xml:space="preserve">BETONEIRA, elétrica, potência 2 HP (1,5 kW), capacidade 400 l - vida útil 10.000 h </v>
          </cell>
          <cell r="G9" t="str">
            <v>hprod</v>
          </cell>
          <cell r="H9">
            <v>4.6399999999999997</v>
          </cell>
          <cell r="I9" t="str">
            <v>QCO - Equip</v>
          </cell>
        </row>
        <row r="10">
          <cell r="B10" t="str">
            <v>60005</v>
          </cell>
          <cell r="C10" t="str">
            <v xml:space="preserve">VIBRADOR de imersão, elétrico, potência 1 HP (0,75 kW) - vida útil 20.000 h </v>
          </cell>
          <cell r="G10" t="str">
            <v>hprod</v>
          </cell>
          <cell r="H10">
            <v>4.12</v>
          </cell>
          <cell r="I10" t="str">
            <v>QCO - Equip</v>
          </cell>
        </row>
        <row r="11">
          <cell r="B11" t="str">
            <v>60006</v>
          </cell>
          <cell r="C11" t="str">
            <v>Caminhao tanque (pipa)10000 l (m. benz - 2423 K - 184,0 hp ou equivalente)</v>
          </cell>
          <cell r="G11" t="str">
            <v>hprod</v>
          </cell>
          <cell r="H11">
            <v>45.56</v>
          </cell>
          <cell r="I11" t="str">
            <v>ORSE</v>
          </cell>
        </row>
        <row r="12">
          <cell r="B12" t="str">
            <v>60007</v>
          </cell>
          <cell r="C12" t="str">
            <v>Grade disco GA 24 x 24 (marchesan ou equivalente)</v>
          </cell>
          <cell r="G12" t="str">
            <v>hprod</v>
          </cell>
          <cell r="H12">
            <v>11.4</v>
          </cell>
          <cell r="I12" t="str">
            <v>ORSE</v>
          </cell>
        </row>
        <row r="13">
          <cell r="B13" t="str">
            <v>60008</v>
          </cell>
          <cell r="C13" t="str">
            <v>Motoniveladora 15000 kg com escarificador (cat - 140M - 185,0 hp ou equivalente)</v>
          </cell>
          <cell r="G13" t="str">
            <v>hprod</v>
          </cell>
          <cell r="H13">
            <v>90</v>
          </cell>
          <cell r="I13" t="str">
            <v>ORSE</v>
          </cell>
        </row>
        <row r="14">
          <cell r="B14" t="str">
            <v>60009</v>
          </cell>
          <cell r="C14" t="str">
            <v>Rolo pe carneiro a. prop. (Dynapac: CA - 250p ou equivalente)</v>
          </cell>
          <cell r="G14" t="str">
            <v>hprod</v>
          </cell>
          <cell r="H14">
            <v>52.13</v>
          </cell>
          <cell r="I14" t="str">
            <v>ORSE</v>
          </cell>
        </row>
        <row r="15">
          <cell r="B15" t="str">
            <v>60010</v>
          </cell>
          <cell r="C15" t="str">
            <v>Trator agrícola pneu (massey ferguson - mf 292/4 - 105,0 hp)</v>
          </cell>
          <cell r="G15" t="str">
            <v>hprod</v>
          </cell>
          <cell r="H15">
            <v>38.57</v>
          </cell>
          <cell r="I15" t="str">
            <v>ORSE</v>
          </cell>
        </row>
        <row r="16">
          <cell r="B16" t="str">
            <v>60011</v>
          </cell>
          <cell r="C16" t="str">
            <v xml:space="preserve"> Aluguel de compactador placa 415 kg (dynapac - cm 20 diesel - 7,0 hp)</v>
          </cell>
          <cell r="G16" t="str">
            <v>hprod</v>
          </cell>
          <cell r="H16">
            <v>2.92</v>
          </cell>
          <cell r="I16" t="str">
            <v>ORSE</v>
          </cell>
        </row>
        <row r="17">
          <cell r="B17" t="str">
            <v>60012</v>
          </cell>
          <cell r="C17" t="str">
            <v>CAMINHÃO BASCULANTE - 10 M3</v>
          </cell>
          <cell r="G17" t="str">
            <v>hprod</v>
          </cell>
          <cell r="H17">
            <v>106.93</v>
          </cell>
          <cell r="I17" t="str">
            <v>PSP</v>
          </cell>
        </row>
        <row r="18">
          <cell r="B18" t="str">
            <v>60013</v>
          </cell>
          <cell r="C18" t="str">
            <v>PÁ CARREGADEIRA DE PNEUS - 1,80 M3</v>
          </cell>
          <cell r="G18" t="str">
            <v>hprod</v>
          </cell>
          <cell r="H18">
            <v>114.59</v>
          </cell>
          <cell r="I18" t="str">
            <v>PSP</v>
          </cell>
        </row>
        <row r="19">
          <cell r="B19" t="str">
            <v>60014</v>
          </cell>
          <cell r="C19" t="str">
            <v>TRATOR DE ESTEIRA - 9 TON.</v>
          </cell>
          <cell r="G19" t="str">
            <v>hprod</v>
          </cell>
          <cell r="H19">
            <v>94.01</v>
          </cell>
          <cell r="I19" t="str">
            <v>PSP</v>
          </cell>
        </row>
        <row r="20">
          <cell r="B20" t="str">
            <v>60015</v>
          </cell>
          <cell r="C20" t="str">
            <v>SOQUETE VIBRATÓRIO</v>
          </cell>
          <cell r="G20" t="str">
            <v>hprod</v>
          </cell>
          <cell r="H20">
            <v>16</v>
          </cell>
          <cell r="I20" t="str">
            <v>PSP</v>
          </cell>
        </row>
        <row r="21">
          <cell r="B21" t="str">
            <v>60016</v>
          </cell>
          <cell r="C21" t="str">
            <v>CAMINHÃO IRRIGADEIRA - 6000 L- BASCULANTE C/CABINE.</v>
          </cell>
          <cell r="G21" t="str">
            <v>hprod</v>
          </cell>
          <cell r="H21">
            <v>72.900000000000006</v>
          </cell>
          <cell r="I21" t="str">
            <v>PSP</v>
          </cell>
        </row>
        <row r="22">
          <cell r="B22" t="str">
            <v>60017</v>
          </cell>
          <cell r="C22" t="str">
            <v>GRADE ARADORA DE 18 DISCOS</v>
          </cell>
          <cell r="G22" t="str">
            <v>hprod</v>
          </cell>
          <cell r="H22">
            <v>2.2999999999999998</v>
          </cell>
          <cell r="I22" t="str">
            <v>PSP</v>
          </cell>
        </row>
        <row r="23">
          <cell r="B23" t="str">
            <v>60018</v>
          </cell>
          <cell r="C23" t="str">
            <v>MOTONIVELADORA - 125 HP</v>
          </cell>
          <cell r="G23" t="str">
            <v>hprod</v>
          </cell>
          <cell r="H23">
            <v>135.11000000000001</v>
          </cell>
          <cell r="I23" t="str">
            <v>PSP</v>
          </cell>
        </row>
        <row r="24">
          <cell r="B24" t="str">
            <v>60019</v>
          </cell>
          <cell r="C24" t="str">
            <v>ROLO COMPACTADOR VIBRATÓRIO DE UM CILINDRO PÉ DE CARNEIRO 7,5 TON</v>
          </cell>
          <cell r="G24" t="str">
            <v>hprod</v>
          </cell>
          <cell r="H24">
            <v>72.94</v>
          </cell>
          <cell r="I24" t="str">
            <v>PSP</v>
          </cell>
        </row>
        <row r="25">
          <cell r="B25" t="str">
            <v>60020</v>
          </cell>
          <cell r="C25" t="str">
            <v>TRATOR DE TRAÇÃO AGRÍCOLA</v>
          </cell>
          <cell r="G25" t="str">
            <v>hprod</v>
          </cell>
          <cell r="H25">
            <v>55.46</v>
          </cell>
          <cell r="I25" t="str">
            <v>PSP</v>
          </cell>
        </row>
        <row r="26">
          <cell r="B26" t="str">
            <v>60021</v>
          </cell>
          <cell r="C26" t="str">
            <v>Distribuidor de agregado de pneus autopropulsor -" ciber" , ss - 31, 400tph - spreader - 90 hp.</v>
          </cell>
          <cell r="G26" t="str">
            <v>hprod</v>
          </cell>
          <cell r="H26">
            <v>100.71</v>
          </cell>
          <cell r="I26" t="str">
            <v>ORSE</v>
          </cell>
        </row>
        <row r="27">
          <cell r="B27" t="str">
            <v>60022</v>
          </cell>
          <cell r="C27" t="str">
            <v>Rolo pneu a. prop. 25 t (caterpillar - ps -360 - 145,0 hp ou equivalente)</v>
          </cell>
          <cell r="G27" t="str">
            <v>hprod</v>
          </cell>
          <cell r="H27">
            <v>63.71</v>
          </cell>
          <cell r="I27" t="str">
            <v>ORSE</v>
          </cell>
        </row>
        <row r="28">
          <cell r="B28" t="str">
            <v>60023</v>
          </cell>
          <cell r="C28" t="str">
            <v>Rolo tandem vib. a. prop. 10,9 t (DYNAPAC CC-422C - 112 kW)</v>
          </cell>
          <cell r="G28" t="str">
            <v>hprod</v>
          </cell>
          <cell r="H28">
            <v>150.96</v>
          </cell>
          <cell r="I28" t="str">
            <v>ORSE</v>
          </cell>
        </row>
        <row r="29">
          <cell r="B29" t="str">
            <v>60024</v>
          </cell>
        </row>
        <row r="30">
          <cell r="B30" t="str">
            <v>60025</v>
          </cell>
        </row>
        <row r="31">
          <cell r="B31" t="str">
            <v>60026</v>
          </cell>
        </row>
        <row r="32">
          <cell r="B32" t="str">
            <v>60027</v>
          </cell>
        </row>
        <row r="33">
          <cell r="B33" t="str">
            <v>60028</v>
          </cell>
        </row>
        <row r="34">
          <cell r="B34" t="str">
            <v>60029</v>
          </cell>
        </row>
        <row r="35">
          <cell r="B35" t="str">
            <v>60030</v>
          </cell>
        </row>
        <row r="36">
          <cell r="B36" t="str">
            <v>60031</v>
          </cell>
        </row>
        <row r="37">
          <cell r="B37" t="str">
            <v>60032</v>
          </cell>
        </row>
        <row r="38">
          <cell r="B38" t="str">
            <v>60033</v>
          </cell>
        </row>
        <row r="39">
          <cell r="B39" t="str">
            <v>60034</v>
          </cell>
        </row>
        <row r="40">
          <cell r="B40" t="str">
            <v>60035</v>
          </cell>
        </row>
        <row r="41">
          <cell r="B41" t="str">
            <v>60036</v>
          </cell>
        </row>
        <row r="42">
          <cell r="B42" t="str">
            <v>60037</v>
          </cell>
        </row>
        <row r="43">
          <cell r="B43" t="str">
            <v>60038</v>
          </cell>
        </row>
        <row r="44">
          <cell r="B44" t="str">
            <v>60039</v>
          </cell>
        </row>
        <row r="45">
          <cell r="B45" t="str">
            <v>60040</v>
          </cell>
        </row>
        <row r="46">
          <cell r="B46" t="str">
            <v>60041</v>
          </cell>
        </row>
        <row r="47">
          <cell r="B47" t="str">
            <v>60042</v>
          </cell>
        </row>
        <row r="48">
          <cell r="B48" t="str">
            <v>60043</v>
          </cell>
        </row>
        <row r="49">
          <cell r="B49" t="str">
            <v>60044</v>
          </cell>
        </row>
        <row r="50">
          <cell r="B50" t="str">
            <v>60045</v>
          </cell>
        </row>
        <row r="51">
          <cell r="B51" t="str">
            <v>60046</v>
          </cell>
        </row>
        <row r="52">
          <cell r="B52" t="str">
            <v>60047</v>
          </cell>
        </row>
        <row r="53">
          <cell r="B53" t="str">
            <v>60048</v>
          </cell>
        </row>
        <row r="54">
          <cell r="B54" t="str">
            <v>60049</v>
          </cell>
        </row>
        <row r="55">
          <cell r="B55" t="str">
            <v>60050</v>
          </cell>
        </row>
        <row r="56">
          <cell r="B56" t="str">
            <v>60051</v>
          </cell>
        </row>
        <row r="57">
          <cell r="B57" t="str">
            <v>60052</v>
          </cell>
        </row>
        <row r="58">
          <cell r="B58" t="str">
            <v>60053</v>
          </cell>
        </row>
        <row r="59">
          <cell r="B59" t="str">
            <v>60054</v>
          </cell>
        </row>
        <row r="60">
          <cell r="B60" t="str">
            <v>60055</v>
          </cell>
        </row>
        <row r="61">
          <cell r="B61" t="str">
            <v>60056</v>
          </cell>
        </row>
        <row r="62">
          <cell r="B62" t="str">
            <v>60057</v>
          </cell>
        </row>
        <row r="63">
          <cell r="B63" t="str">
            <v>60058</v>
          </cell>
        </row>
        <row r="64">
          <cell r="B64" t="str">
            <v>60059</v>
          </cell>
        </row>
        <row r="65">
          <cell r="B65" t="str">
            <v>60060</v>
          </cell>
        </row>
        <row r="66">
          <cell r="B66" t="str">
            <v>60061</v>
          </cell>
        </row>
        <row r="67">
          <cell r="B67" t="str">
            <v>60062</v>
          </cell>
        </row>
        <row r="68">
          <cell r="B68" t="str">
            <v>60063</v>
          </cell>
        </row>
        <row r="69">
          <cell r="B69" t="str">
            <v>60064</v>
          </cell>
        </row>
        <row r="70">
          <cell r="B70" t="str">
            <v>60065</v>
          </cell>
        </row>
        <row r="71">
          <cell r="B71" t="str">
            <v>60066</v>
          </cell>
        </row>
        <row r="72">
          <cell r="B72" t="str">
            <v>60067</v>
          </cell>
        </row>
        <row r="73">
          <cell r="B73" t="str">
            <v>60068</v>
          </cell>
        </row>
      </sheetData>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Base"/>
      <sheetName val="Gráfico"/>
      <sheetName val="Planilha Resumo Venda"/>
      <sheetName val="Planilha de Venda"/>
      <sheetName val="BDI - Simples"/>
      <sheetName val="BDI - Civil"/>
      <sheetName val="BDI - Caixilhos"/>
      <sheetName val="BDI - Final"/>
      <sheetName val="DI"/>
      <sheetName val="CPU DI"/>
      <sheetName val="Planilha Resumo Custo"/>
      <sheetName val="Planlha Orçamentária de Custo"/>
    </sheetNames>
    <sheetDataSet>
      <sheetData sheetId="0" refreshError="1"/>
      <sheetData sheetId="1" refreshError="1"/>
      <sheetData sheetId="2" refreshError="1"/>
      <sheetData sheetId="3" refreshError="1"/>
      <sheetData sheetId="4"/>
      <sheetData sheetId="5"/>
      <sheetData sheetId="6"/>
      <sheetData sheetId="7" refreshError="1"/>
      <sheetData sheetId="8"/>
      <sheetData sheetId="9" refreshError="1"/>
      <sheetData sheetId="10"/>
      <sheetData sheetId="11">
        <row r="418">
          <cell r="D418">
            <v>1.0370866216601691</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showGridLines="0" tabSelected="1" zoomScale="70" zoomScaleNormal="70" zoomScaleSheetLayoutView="10" workbookViewId="0">
      <selection activeCell="C43" sqref="C43"/>
    </sheetView>
  </sheetViews>
  <sheetFormatPr defaultColWidth="8.88671875" defaultRowHeight="15" x14ac:dyDescent="0.2"/>
  <cols>
    <col min="1" max="1" width="2" style="8" customWidth="1"/>
    <col min="2" max="2" width="8.88671875" style="8" bestFit="1" customWidth="1"/>
    <col min="3" max="3" width="52.6640625" style="9" customWidth="1"/>
    <col min="4" max="4" width="6.6640625" style="8" bestFit="1" customWidth="1"/>
    <col min="5" max="5" width="5.109375" style="10" bestFit="1" customWidth="1"/>
    <col min="6" max="7" width="11.77734375" style="8" bestFit="1" customWidth="1"/>
    <col min="8" max="9" width="11.109375" style="8" bestFit="1" customWidth="1"/>
    <col min="10" max="11" width="11.21875" style="8" bestFit="1" customWidth="1"/>
    <col min="12" max="15" width="11" style="8" bestFit="1" customWidth="1"/>
    <col min="16" max="18" width="13.88671875" style="8" bestFit="1" customWidth="1"/>
    <col min="19" max="19" width="13" style="8" bestFit="1" customWidth="1"/>
    <col min="20" max="16384" width="8.88671875" style="8"/>
  </cols>
  <sheetData>
    <row r="2" spans="2:16" x14ac:dyDescent="0.2">
      <c r="B2" s="134" t="s">
        <v>9</v>
      </c>
      <c r="C2" s="134"/>
      <c r="D2" s="134"/>
      <c r="E2" s="134"/>
      <c r="F2" s="134"/>
      <c r="G2" s="134"/>
      <c r="H2" s="134"/>
      <c r="I2" s="134"/>
      <c r="J2" s="134"/>
      <c r="K2" s="134"/>
      <c r="L2" s="134"/>
      <c r="M2" s="134"/>
      <c r="N2" s="134"/>
      <c r="O2" s="134"/>
    </row>
    <row r="3" spans="2:16" x14ac:dyDescent="0.2">
      <c r="B3" s="40" t="s">
        <v>18</v>
      </c>
      <c r="C3" s="135" t="s">
        <v>33</v>
      </c>
      <c r="D3" s="135"/>
      <c r="E3" s="135"/>
      <c r="F3" s="135"/>
      <c r="G3" s="135"/>
      <c r="H3" s="135"/>
      <c r="I3" s="135"/>
      <c r="J3" s="135"/>
      <c r="K3" s="135"/>
      <c r="L3" s="135"/>
      <c r="M3" s="135"/>
      <c r="N3" s="135"/>
      <c r="O3" s="135"/>
    </row>
    <row r="4" spans="2:16" x14ac:dyDescent="0.2">
      <c r="B4" s="42"/>
      <c r="C4" s="135" t="s">
        <v>48</v>
      </c>
      <c r="D4" s="135"/>
      <c r="E4" s="135"/>
      <c r="F4" s="135"/>
      <c r="G4" s="135"/>
      <c r="H4" s="135"/>
      <c r="I4" s="135"/>
      <c r="J4" s="135"/>
      <c r="K4" s="135"/>
      <c r="L4" s="135"/>
      <c r="M4" s="135"/>
      <c r="N4" s="135"/>
      <c r="O4" s="135"/>
    </row>
    <row r="5" spans="2:16" x14ac:dyDescent="0.2">
      <c r="B5" s="40" t="s">
        <v>251</v>
      </c>
      <c r="C5" s="135" t="s">
        <v>39</v>
      </c>
      <c r="D5" s="135"/>
      <c r="E5" s="135"/>
      <c r="F5" s="135"/>
      <c r="G5" s="135"/>
      <c r="H5" s="135"/>
      <c r="I5" s="135"/>
      <c r="J5" s="135"/>
      <c r="K5" s="135"/>
      <c r="L5" s="135"/>
      <c r="M5" s="135"/>
      <c r="N5" s="135"/>
      <c r="O5" s="135"/>
    </row>
    <row r="6" spans="2:16" x14ac:dyDescent="0.2">
      <c r="B6" s="40" t="s">
        <v>250</v>
      </c>
      <c r="C6" s="135" t="s">
        <v>40</v>
      </c>
      <c r="D6" s="135"/>
      <c r="E6" s="135"/>
      <c r="F6" s="135"/>
      <c r="G6" s="135"/>
      <c r="H6" s="135"/>
      <c r="I6" s="135"/>
      <c r="J6" s="135"/>
      <c r="K6" s="135"/>
      <c r="L6" s="135"/>
      <c r="M6" s="135"/>
      <c r="N6" s="135"/>
      <c r="O6" s="135"/>
    </row>
    <row r="7" spans="2:16" ht="15.75" thickBot="1" x14ac:dyDescent="0.25">
      <c r="B7" s="40"/>
      <c r="C7" s="39"/>
      <c r="D7" s="40"/>
      <c r="E7" s="41"/>
      <c r="F7" s="40"/>
      <c r="G7" s="40"/>
      <c r="H7" s="40"/>
      <c r="I7" s="40"/>
      <c r="J7" s="40"/>
      <c r="K7" s="40"/>
      <c r="L7" s="40"/>
      <c r="M7" s="40"/>
      <c r="N7" s="40"/>
      <c r="O7" s="40"/>
    </row>
    <row r="8" spans="2:16" ht="15.75" thickBot="1" x14ac:dyDescent="0.25">
      <c r="B8" s="54" t="s">
        <v>11</v>
      </c>
      <c r="C8" s="64" t="s">
        <v>12</v>
      </c>
      <c r="D8" s="54" t="s">
        <v>19</v>
      </c>
      <c r="E8" s="65" t="s">
        <v>248</v>
      </c>
      <c r="F8" s="54" t="s">
        <v>37</v>
      </c>
      <c r="G8" s="108" t="s">
        <v>37</v>
      </c>
      <c r="H8" s="54" t="s">
        <v>38</v>
      </c>
      <c r="I8" s="108" t="s">
        <v>38</v>
      </c>
      <c r="J8" s="54" t="s">
        <v>20</v>
      </c>
      <c r="K8" s="108" t="s">
        <v>20</v>
      </c>
      <c r="L8" s="54" t="s">
        <v>249</v>
      </c>
      <c r="M8" s="108" t="s">
        <v>249</v>
      </c>
      <c r="N8" s="54" t="s">
        <v>14</v>
      </c>
      <c r="O8" s="108" t="s">
        <v>14</v>
      </c>
    </row>
    <row r="9" spans="2:16" ht="15.75" thickBot="1" x14ac:dyDescent="0.25">
      <c r="B9" s="44" t="s">
        <v>10</v>
      </c>
      <c r="C9" s="45" t="s">
        <v>44</v>
      </c>
      <c r="D9" s="46"/>
      <c r="E9" s="47"/>
      <c r="F9" s="46"/>
      <c r="G9" s="108" t="s">
        <v>363</v>
      </c>
      <c r="H9" s="46"/>
      <c r="I9" s="108" t="s">
        <v>363</v>
      </c>
      <c r="J9" s="46"/>
      <c r="K9" s="108" t="s">
        <v>363</v>
      </c>
      <c r="L9" s="46"/>
      <c r="M9" s="108" t="s">
        <v>363</v>
      </c>
      <c r="N9" s="62"/>
      <c r="O9" s="108" t="s">
        <v>363</v>
      </c>
    </row>
    <row r="10" spans="2:16" ht="115.5" thickBot="1" x14ac:dyDescent="0.25">
      <c r="B10" s="48" t="s">
        <v>4</v>
      </c>
      <c r="C10" s="49" t="str">
        <f>VLOOKUP(B10,'Orçamento Analítico'!B:K,4,FALSE)</f>
        <v>Fornecimento e instalação completa de Unidade Condensadora e evaporadora tipo Piso Teto Inverter - capacidade: 18.000 BTU/h - Potência: 1,55 kW - 220V/Ø1/60Hz - Modelo de Referência: AOBA18LALL + ABBF18LAT,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0" s="50" t="str">
        <f>VLOOKUP(B10,'Orçamento Analítico'!B:K,5,FALSE)</f>
        <v>Conj.</v>
      </c>
      <c r="E10" s="51">
        <v>19</v>
      </c>
      <c r="F10" s="52">
        <f>VLOOKUP(B10,'Orçamento Analítico'!B:K,9,FALSE)</f>
        <v>0</v>
      </c>
      <c r="G10" s="105">
        <f t="shared" ref="G10:G20" si="0">F10*(1+$I$38)</f>
        <v>0</v>
      </c>
      <c r="H10" s="52">
        <f>VLOOKUP(B10,'Orçamento Analítico'!B:K,10,FALSE)</f>
        <v>0</v>
      </c>
      <c r="I10" s="105">
        <f t="shared" ref="I10:I20" si="1">H10*(1+$I$38)</f>
        <v>0</v>
      </c>
      <c r="J10" s="52">
        <f t="shared" ref="J10:J20" si="2">F10*E10</f>
        <v>0</v>
      </c>
      <c r="K10" s="105">
        <f>G10*E10</f>
        <v>0</v>
      </c>
      <c r="L10" s="52">
        <f t="shared" ref="L10:L20" si="3">H10*E10</f>
        <v>0</v>
      </c>
      <c r="M10" s="106">
        <f>I10*E10</f>
        <v>0</v>
      </c>
      <c r="N10" s="97">
        <f t="shared" ref="N10:N20" si="4">L10+J10</f>
        <v>0</v>
      </c>
      <c r="O10" s="107">
        <f t="shared" ref="O10:O20" si="5">M10+K10</f>
        <v>0</v>
      </c>
      <c r="P10" s="11"/>
    </row>
    <row r="11" spans="2:16" ht="115.5" thickBot="1" x14ac:dyDescent="0.25">
      <c r="B11" s="48" t="s">
        <v>5</v>
      </c>
      <c r="C11" s="49" t="str">
        <f>VLOOKUP(B11,'Orçamento Analítico'!B:K,4,FALSE)</f>
        <v>Fornecimento e instalação completa de Unidade Condensadora e evaporadora Piso Teto - capacidade: 24.000 BTU/h - Potência: 2,24 kW - 220V/Ø1/60Hz - Modelo de Referência: AOBA24LALL + ABBF24LAT,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1" s="50" t="str">
        <f>VLOOKUP(B11,'Orçamento Analítico'!B:K,5,FALSE)</f>
        <v>Conj.</v>
      </c>
      <c r="E11" s="51">
        <v>7</v>
      </c>
      <c r="F11" s="52">
        <f>VLOOKUP(B11,'Orçamento Analítico'!B:K,9,FALSE)</f>
        <v>0</v>
      </c>
      <c r="G11" s="105">
        <f t="shared" si="0"/>
        <v>0</v>
      </c>
      <c r="H11" s="52">
        <f>VLOOKUP(B11,'Orçamento Analítico'!B:K,10,FALSE)</f>
        <v>0</v>
      </c>
      <c r="I11" s="105">
        <f t="shared" si="1"/>
        <v>0</v>
      </c>
      <c r="J11" s="52">
        <f t="shared" si="2"/>
        <v>0</v>
      </c>
      <c r="K11" s="105">
        <f t="shared" ref="K11:K20" si="6">G11*E11</f>
        <v>0</v>
      </c>
      <c r="L11" s="52">
        <f t="shared" si="3"/>
        <v>0</v>
      </c>
      <c r="M11" s="106">
        <f t="shared" ref="M11:M20" si="7">I11*E11</f>
        <v>0</v>
      </c>
      <c r="N11" s="97">
        <f t="shared" si="4"/>
        <v>0</v>
      </c>
      <c r="O11" s="107">
        <f t="shared" si="5"/>
        <v>0</v>
      </c>
      <c r="P11" s="11"/>
    </row>
    <row r="12" spans="2:16" ht="115.5" thickBot="1" x14ac:dyDescent="0.25">
      <c r="B12" s="48" t="s">
        <v>7</v>
      </c>
      <c r="C12" s="49" t="str">
        <f>VLOOKUP(B12,'Orçamento Analítico'!B:K,4,FALSE)</f>
        <v>Fornecimento e instalação completa de Unidade Condensadora e evaporadora Piso Teto - capacidade: 36.000 BTU/h - Potência: 2,92 kW - 220V/Ø1/60Hz - Modelo de Referência: AOBA36LFTL + ABBA36LCT,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2" s="50" t="str">
        <f>VLOOKUP(B12,'Orçamento Analítico'!B:K,5,FALSE)</f>
        <v>Conj.</v>
      </c>
      <c r="E12" s="51">
        <v>7</v>
      </c>
      <c r="F12" s="52">
        <f>VLOOKUP(B12,'Orçamento Analítico'!B:K,9,FALSE)</f>
        <v>0</v>
      </c>
      <c r="G12" s="105">
        <f t="shared" si="0"/>
        <v>0</v>
      </c>
      <c r="H12" s="52">
        <f>VLOOKUP(B12,'Orçamento Analítico'!B:K,10,FALSE)</f>
        <v>0</v>
      </c>
      <c r="I12" s="105">
        <f t="shared" si="1"/>
        <v>0</v>
      </c>
      <c r="J12" s="52">
        <f t="shared" si="2"/>
        <v>0</v>
      </c>
      <c r="K12" s="105">
        <f t="shared" si="6"/>
        <v>0</v>
      </c>
      <c r="L12" s="52">
        <f t="shared" si="3"/>
        <v>0</v>
      </c>
      <c r="M12" s="106">
        <f t="shared" si="7"/>
        <v>0</v>
      </c>
      <c r="N12" s="97">
        <f t="shared" si="4"/>
        <v>0</v>
      </c>
      <c r="O12" s="107">
        <f t="shared" si="5"/>
        <v>0</v>
      </c>
      <c r="P12" s="11"/>
    </row>
    <row r="13" spans="2:16" ht="115.5" thickBot="1" x14ac:dyDescent="0.25">
      <c r="B13" s="48" t="s">
        <v>16</v>
      </c>
      <c r="C13" s="49" t="str">
        <f>VLOOKUP(B13,'Orçamento Analítico'!B:K,4,FALSE)</f>
        <v>Fornecimento e instalação completa de Unidade Condensadora e evaporadora Piso Teto - capacidade: 45.000 BTU/h - Potência: 3,16 kW - 220V/Ø1/60Hz - Modelo de Referência: AOBG45LATV + ABBG45LRTA,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3" s="50" t="str">
        <f>VLOOKUP(B13,'Orçamento Analítico'!B:K,5,FALSE)</f>
        <v>Conj.</v>
      </c>
      <c r="E13" s="51">
        <v>1</v>
      </c>
      <c r="F13" s="52">
        <f>VLOOKUP(B13,'Orçamento Analítico'!B:K,9,FALSE)</f>
        <v>0</v>
      </c>
      <c r="G13" s="105">
        <f t="shared" si="0"/>
        <v>0</v>
      </c>
      <c r="H13" s="52">
        <f>VLOOKUP(B13,'Orçamento Analítico'!B:K,10,FALSE)</f>
        <v>0</v>
      </c>
      <c r="I13" s="105">
        <f t="shared" si="1"/>
        <v>0</v>
      </c>
      <c r="J13" s="52">
        <f t="shared" si="2"/>
        <v>0</v>
      </c>
      <c r="K13" s="105">
        <f t="shared" si="6"/>
        <v>0</v>
      </c>
      <c r="L13" s="52">
        <f t="shared" si="3"/>
        <v>0</v>
      </c>
      <c r="M13" s="106">
        <f t="shared" si="7"/>
        <v>0</v>
      </c>
      <c r="N13" s="97">
        <f t="shared" si="4"/>
        <v>0</v>
      </c>
      <c r="O13" s="107">
        <f t="shared" si="5"/>
        <v>0</v>
      </c>
      <c r="P13" s="11"/>
    </row>
    <row r="14" spans="2:16" ht="115.5" thickBot="1" x14ac:dyDescent="0.25">
      <c r="B14" s="48" t="s">
        <v>17</v>
      </c>
      <c r="C14" s="49" t="str">
        <f>VLOOKUP(B14,'Orçamento Analítico'!B:K,4,FALSE)</f>
        <v>Fornecimento e instalação completa de Unidade Condensadora e evaporadora Hi Wall - capacidade: 9.000 BTU/h - Potência: 0,74 kW - 220V/Ø1/60Hz - Modelo de Referência: AOBG09JMCA + ASBG09JMCA,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4" s="50" t="str">
        <f>VLOOKUP(B14,'Orçamento Analítico'!B:K,5,FALSE)</f>
        <v>Conj.</v>
      </c>
      <c r="E14" s="51">
        <v>4</v>
      </c>
      <c r="F14" s="52">
        <f>VLOOKUP(B14,'Orçamento Analítico'!B:K,9,FALSE)</f>
        <v>0</v>
      </c>
      <c r="G14" s="105">
        <f t="shared" si="0"/>
        <v>0</v>
      </c>
      <c r="H14" s="52">
        <f>VLOOKUP(B14,'Orçamento Analítico'!B:K,10,FALSE)</f>
        <v>0</v>
      </c>
      <c r="I14" s="105">
        <f t="shared" si="1"/>
        <v>0</v>
      </c>
      <c r="J14" s="52">
        <f t="shared" si="2"/>
        <v>0</v>
      </c>
      <c r="K14" s="105">
        <f t="shared" si="6"/>
        <v>0</v>
      </c>
      <c r="L14" s="52">
        <f t="shared" si="3"/>
        <v>0</v>
      </c>
      <c r="M14" s="106">
        <f t="shared" si="7"/>
        <v>0</v>
      </c>
      <c r="N14" s="97">
        <f t="shared" si="4"/>
        <v>0</v>
      </c>
      <c r="O14" s="107">
        <f t="shared" si="5"/>
        <v>0</v>
      </c>
      <c r="P14" s="11"/>
    </row>
    <row r="15" spans="2:16" ht="115.5" thickBot="1" x14ac:dyDescent="0.25">
      <c r="B15" s="48" t="s">
        <v>156</v>
      </c>
      <c r="C15" s="49" t="str">
        <f>VLOOKUP(B15,'Orçamento Analítico'!B:K,4,FALSE)</f>
        <v>Fornecimento e instalação completa de Unidade Condensadora e evaporadora Hi Wall - capacidade: 12.000 BTU/h - Potência: 1,06 kW - 220V/Ø1/60Hz - Modelo de Referência: AOBG12JMCA + ASBG12JMCA, inclusive controle remoto,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15" s="50" t="str">
        <f>VLOOKUP(B15,'Orçamento Analítico'!B:K,5,FALSE)</f>
        <v>Conj.</v>
      </c>
      <c r="E15" s="51">
        <v>10</v>
      </c>
      <c r="F15" s="52">
        <f>VLOOKUP(B15,'Orçamento Analítico'!B:K,9,FALSE)</f>
        <v>0</v>
      </c>
      <c r="G15" s="105">
        <f t="shared" si="0"/>
        <v>0</v>
      </c>
      <c r="H15" s="52">
        <f>VLOOKUP(B15,'Orçamento Analítico'!B:K,10,FALSE)</f>
        <v>0</v>
      </c>
      <c r="I15" s="105">
        <f t="shared" si="1"/>
        <v>0</v>
      </c>
      <c r="J15" s="52">
        <f t="shared" si="2"/>
        <v>0</v>
      </c>
      <c r="K15" s="105">
        <f t="shared" si="6"/>
        <v>0</v>
      </c>
      <c r="L15" s="52">
        <f t="shared" si="3"/>
        <v>0</v>
      </c>
      <c r="M15" s="106">
        <f t="shared" si="7"/>
        <v>0</v>
      </c>
      <c r="N15" s="97">
        <f t="shared" si="4"/>
        <v>0</v>
      </c>
      <c r="O15" s="107">
        <f t="shared" si="5"/>
        <v>0</v>
      </c>
      <c r="P15" s="11"/>
    </row>
    <row r="16" spans="2:16" ht="77.25" thickBot="1" x14ac:dyDescent="0.25">
      <c r="B16" s="43" t="s">
        <v>252</v>
      </c>
      <c r="C16" s="69" t="str">
        <f>VLOOKUP(B16,'Orçamento Analítico'!B:K,4,FALSE)</f>
        <v>Fornecimento e instalação completa de Ventilador para Insuflamento de Ar Externo Com Filtro G4 - Vazão 93m³/h - Potência: 22W - 220V/Ø1/60Hz - Modelo de Referência: SPLITVENT, inclusive transporte, suportes, fixações, grelha externa plástica autofechante, intertravamento elétrico com a iluminação do ambiente e demais componentes para o perfeito funcionamento do sistema</v>
      </c>
      <c r="D16" s="70" t="str">
        <f>VLOOKUP(B16,'Orçamento Analítico'!B:K,5,FALSE)</f>
        <v>Conj.</v>
      </c>
      <c r="E16" s="71">
        <v>73</v>
      </c>
      <c r="F16" s="72">
        <f>VLOOKUP(B16,'Orçamento Analítico'!B:K,9,FALSE)</f>
        <v>0</v>
      </c>
      <c r="G16" s="105">
        <f t="shared" si="0"/>
        <v>0</v>
      </c>
      <c r="H16" s="72">
        <f>VLOOKUP(B16,'Orçamento Analítico'!B:K,10,FALSE)</f>
        <v>0</v>
      </c>
      <c r="I16" s="105">
        <f t="shared" si="1"/>
        <v>0</v>
      </c>
      <c r="J16" s="52">
        <f t="shared" si="2"/>
        <v>0</v>
      </c>
      <c r="K16" s="105">
        <f t="shared" si="6"/>
        <v>0</v>
      </c>
      <c r="L16" s="72">
        <f t="shared" si="3"/>
        <v>0</v>
      </c>
      <c r="M16" s="106">
        <f t="shared" si="7"/>
        <v>0</v>
      </c>
      <c r="N16" s="97">
        <f t="shared" si="4"/>
        <v>0</v>
      </c>
      <c r="O16" s="107">
        <f t="shared" si="5"/>
        <v>0</v>
      </c>
      <c r="P16" s="11"/>
    </row>
    <row r="17" spans="2:19" ht="64.5" thickBot="1" x14ac:dyDescent="0.25">
      <c r="B17" s="43" t="s">
        <v>279</v>
      </c>
      <c r="C17" s="69" t="str">
        <f>VLOOKUP(B17,'Orçamento Analítico'!B:K,4,FALSE)</f>
        <v>Fornecimento e instalação completa de Exaustor de Ar - Vazão: 130m³/h - Potência 17W/220V/1F/60HZ - Modelo de Referência SONORA 11, inclusive transporte, suportes, fixações, Grelha Plástica Autofechante, dutos flexíveis, intertravamento elétrico com a iluminação do ambiente e demais componentes para o perfeito funcionamento do sistema</v>
      </c>
      <c r="D17" s="70" t="str">
        <f>VLOOKUP(B17,'Orçamento Analítico'!B:K,5,FALSE)</f>
        <v>Conj.</v>
      </c>
      <c r="E17" s="71">
        <v>12</v>
      </c>
      <c r="F17" s="72">
        <f>VLOOKUP(B17,'Orçamento Analítico'!B:K,9,FALSE)</f>
        <v>0</v>
      </c>
      <c r="G17" s="105">
        <f t="shared" si="0"/>
        <v>0</v>
      </c>
      <c r="H17" s="72">
        <f>VLOOKUP(B17,'Orçamento Analítico'!B:K,10,FALSE)</f>
        <v>0</v>
      </c>
      <c r="I17" s="105">
        <f t="shared" si="1"/>
        <v>0</v>
      </c>
      <c r="J17" s="52">
        <f t="shared" si="2"/>
        <v>0</v>
      </c>
      <c r="K17" s="105">
        <f t="shared" si="6"/>
        <v>0</v>
      </c>
      <c r="L17" s="72">
        <f t="shared" si="3"/>
        <v>0</v>
      </c>
      <c r="M17" s="106">
        <f t="shared" si="7"/>
        <v>0</v>
      </c>
      <c r="N17" s="97">
        <f t="shared" si="4"/>
        <v>0</v>
      </c>
      <c r="O17" s="107">
        <f t="shared" si="5"/>
        <v>0</v>
      </c>
      <c r="P17" s="11"/>
    </row>
    <row r="18" spans="2:19" ht="64.5" thickBot="1" x14ac:dyDescent="0.25">
      <c r="B18" s="43" t="s">
        <v>281</v>
      </c>
      <c r="C18" s="69" t="str">
        <f>VLOOKUP(B18,'Orçamento Analítico'!B:K,4,FALSE)</f>
        <v>Fornecimento e instalação completa de Exaustor de Ar - Vazão: 110m³/h - Potência 17W/220V/1F/60HZ - Modelo de Referência MEGA PRO 11, inclusive transporte, suportes, fixações, Grelha Plástica Autofechante, intertravamento elétrico com o Timer e demais componentes para o perfeito funcionamento do sistema</v>
      </c>
      <c r="D18" s="70" t="str">
        <f>VLOOKUP(B18,'Orçamento Analítico'!B:K,5,FALSE)</f>
        <v>Conj.</v>
      </c>
      <c r="E18" s="71">
        <v>1</v>
      </c>
      <c r="F18" s="72">
        <f>VLOOKUP(B18,'Orçamento Analítico'!B:K,9,FALSE)</f>
        <v>0</v>
      </c>
      <c r="G18" s="105">
        <f t="shared" si="0"/>
        <v>0</v>
      </c>
      <c r="H18" s="72">
        <f>VLOOKUP(B18,'Orçamento Analítico'!B:K,10,FALSE)</f>
        <v>0</v>
      </c>
      <c r="I18" s="105">
        <f t="shared" si="1"/>
        <v>0</v>
      </c>
      <c r="J18" s="52">
        <f t="shared" si="2"/>
        <v>0</v>
      </c>
      <c r="K18" s="105">
        <f t="shared" si="6"/>
        <v>0</v>
      </c>
      <c r="L18" s="72">
        <f t="shared" si="3"/>
        <v>0</v>
      </c>
      <c r="M18" s="106">
        <f t="shared" si="7"/>
        <v>0</v>
      </c>
      <c r="N18" s="97">
        <f t="shared" si="4"/>
        <v>0</v>
      </c>
      <c r="O18" s="107">
        <f t="shared" si="5"/>
        <v>0</v>
      </c>
      <c r="P18" s="11"/>
    </row>
    <row r="19" spans="2:19" ht="64.5" thickBot="1" x14ac:dyDescent="0.25">
      <c r="B19" s="43" t="s">
        <v>282</v>
      </c>
      <c r="C19" s="69" t="str">
        <f>VLOOKUP(B19,'Orçamento Analítico'!B:K,4,FALSE)</f>
        <v>Fornecimento e instalação completa de Exaustor de Ar - Vazão: 340m³/h - Potência 24W/220V/1F/60HZ - Modelo de Referência MEGA PRO 34, inclusive transporte, suportes, fixações, Grelha Plástica Autofechante, Grelha de Porta, intertravamento elétrico com o Timer e demais componentes para o perfeito funcionamento do sistema</v>
      </c>
      <c r="D19" s="70" t="str">
        <f>VLOOKUP(B19,'Orçamento Analítico'!B:K,5,FALSE)</f>
        <v>Conj.</v>
      </c>
      <c r="E19" s="71">
        <v>1</v>
      </c>
      <c r="F19" s="72">
        <f>VLOOKUP(B19,'Orçamento Analítico'!B:K,9,FALSE)</f>
        <v>0</v>
      </c>
      <c r="G19" s="105">
        <f t="shared" si="0"/>
        <v>0</v>
      </c>
      <c r="H19" s="72">
        <f>VLOOKUP(B19,'Orçamento Analítico'!B:K,10,FALSE)</f>
        <v>0</v>
      </c>
      <c r="I19" s="105">
        <f t="shared" si="1"/>
        <v>0</v>
      </c>
      <c r="J19" s="52">
        <f t="shared" si="2"/>
        <v>0</v>
      </c>
      <c r="K19" s="105">
        <f t="shared" si="6"/>
        <v>0</v>
      </c>
      <c r="L19" s="72">
        <f t="shared" si="3"/>
        <v>0</v>
      </c>
      <c r="M19" s="106">
        <f t="shared" si="7"/>
        <v>0</v>
      </c>
      <c r="N19" s="97">
        <f t="shared" si="4"/>
        <v>0</v>
      </c>
      <c r="O19" s="107">
        <f t="shared" si="5"/>
        <v>0</v>
      </c>
      <c r="P19" s="11"/>
    </row>
    <row r="20" spans="2:19" ht="64.5" thickBot="1" x14ac:dyDescent="0.25">
      <c r="B20" s="43" t="s">
        <v>283</v>
      </c>
      <c r="C20" s="69" t="str">
        <f>VLOOKUP(B20,'Orçamento Analítico'!B:K,4,FALSE)</f>
        <v>Fornecimento e instalação completa de Exaustor de Ar - Vazão: 552m³/h - Potência 77W/220V/1F/60HZ - Modelo de Referência MAXX 150, inclusive transporte, suportes, fixações, Veneziana, Grelha de Porta, dutos, intertravamento elétrico com o Timer e demais componentes para o perfeito funcionamento do sistema</v>
      </c>
      <c r="D20" s="70" t="str">
        <f>VLOOKUP(B20,'Orçamento Analítico'!B:K,5,FALSE)</f>
        <v>Conj.</v>
      </c>
      <c r="E20" s="71">
        <v>1</v>
      </c>
      <c r="F20" s="72">
        <f>VLOOKUP(B20,'Orçamento Analítico'!B:K,9,FALSE)</f>
        <v>0</v>
      </c>
      <c r="G20" s="105">
        <f t="shared" si="0"/>
        <v>0</v>
      </c>
      <c r="H20" s="72">
        <f>VLOOKUP(B20,'Orçamento Analítico'!B:K,10,FALSE)</f>
        <v>0</v>
      </c>
      <c r="I20" s="105">
        <f t="shared" si="1"/>
        <v>0</v>
      </c>
      <c r="J20" s="52">
        <f t="shared" si="2"/>
        <v>0</v>
      </c>
      <c r="K20" s="105">
        <f t="shared" si="6"/>
        <v>0</v>
      </c>
      <c r="L20" s="72">
        <f t="shared" si="3"/>
        <v>0</v>
      </c>
      <c r="M20" s="106">
        <f t="shared" si="7"/>
        <v>0</v>
      </c>
      <c r="N20" s="97">
        <f t="shared" si="4"/>
        <v>0</v>
      </c>
      <c r="O20" s="107">
        <f t="shared" si="5"/>
        <v>0</v>
      </c>
      <c r="P20" s="11"/>
    </row>
    <row r="21" spans="2:19" ht="15.75" thickBot="1" x14ac:dyDescent="0.25">
      <c r="B21" s="40"/>
      <c r="C21" s="139" t="str">
        <f>"TOTAL "&amp;C9</f>
        <v>TOTAL EQUIPAMENTOS CLIMATIZAÇÃO</v>
      </c>
      <c r="D21" s="140"/>
      <c r="E21" s="140"/>
      <c r="F21" s="140"/>
      <c r="G21" s="140"/>
      <c r="H21" s="140"/>
      <c r="I21" s="141"/>
      <c r="J21" s="73">
        <f t="shared" ref="J21:O21" si="8">SUM(J10:J20)</f>
        <v>0</v>
      </c>
      <c r="K21" s="73">
        <f t="shared" si="8"/>
        <v>0</v>
      </c>
      <c r="L21" s="73">
        <f t="shared" si="8"/>
        <v>0</v>
      </c>
      <c r="M21" s="73">
        <f t="shared" si="8"/>
        <v>0</v>
      </c>
      <c r="N21" s="73">
        <f t="shared" si="8"/>
        <v>0</v>
      </c>
      <c r="O21" s="73">
        <f t="shared" si="8"/>
        <v>0</v>
      </c>
      <c r="P21" s="11"/>
      <c r="Q21" s="11"/>
      <c r="R21" s="11"/>
      <c r="S21" s="11"/>
    </row>
    <row r="22" spans="2:19" ht="15.75" thickBot="1" x14ac:dyDescent="0.25">
      <c r="B22" s="40"/>
      <c r="C22" s="145"/>
      <c r="D22" s="145"/>
      <c r="E22" s="145"/>
      <c r="F22" s="145"/>
      <c r="G22" s="145"/>
      <c r="H22" s="145"/>
      <c r="I22" s="94"/>
      <c r="J22" s="53"/>
      <c r="K22" s="53"/>
      <c r="L22" s="53"/>
      <c r="M22" s="53"/>
      <c r="N22" s="53"/>
      <c r="O22" s="53"/>
    </row>
    <row r="23" spans="2:19" ht="15.75" thickBot="1" x14ac:dyDescent="0.25">
      <c r="B23" s="54" t="s">
        <v>21</v>
      </c>
      <c r="C23" s="142" t="s">
        <v>212</v>
      </c>
      <c r="D23" s="143"/>
      <c r="E23" s="143"/>
      <c r="F23" s="143"/>
      <c r="G23" s="143"/>
      <c r="H23" s="143"/>
      <c r="I23" s="143"/>
      <c r="J23" s="143"/>
      <c r="K23" s="143"/>
      <c r="L23" s="143"/>
      <c r="M23" s="143"/>
      <c r="N23" s="143"/>
      <c r="O23" s="144"/>
      <c r="S23" s="11"/>
    </row>
    <row r="24" spans="2:19" ht="39" thickBot="1" x14ac:dyDescent="0.25">
      <c r="B24" s="43" t="s">
        <v>8</v>
      </c>
      <c r="C24" s="75" t="str">
        <f>VLOOKUP(B24,'Orçamento Analítico'!B:K,4,FALSE)</f>
        <v>Retirada de equipamento tipo "Janela" instalado em estruturas de vidro, inclusive vidro, esquadrias e demais itens e materiais que sejam necessários para o padrão estético desejado</v>
      </c>
      <c r="D24" s="55" t="str">
        <f>VLOOKUP(B24,'Orçamento Analítico'!B:K,5,FALSE)</f>
        <v>Conj.</v>
      </c>
      <c r="E24" s="56">
        <v>16</v>
      </c>
      <c r="F24" s="57">
        <f>VLOOKUP(B24,'Orçamento Analítico'!B:K,9,FALSE)</f>
        <v>0</v>
      </c>
      <c r="G24" s="109">
        <v>0</v>
      </c>
      <c r="H24" s="57">
        <f>VLOOKUP(B24,'Orçamento Analítico'!B:K,10,FALSE)</f>
        <v>0</v>
      </c>
      <c r="I24" s="105">
        <f>H24*(1+$I$36)</f>
        <v>0</v>
      </c>
      <c r="J24" s="57">
        <f>F24*E24</f>
        <v>0</v>
      </c>
      <c r="K24" s="105">
        <f t="shared" ref="K24:K25" si="9">G24*E24</f>
        <v>0</v>
      </c>
      <c r="L24" s="57">
        <f>H24*E24</f>
        <v>0</v>
      </c>
      <c r="M24" s="106">
        <f t="shared" ref="M24:M25" si="10">I24*E24</f>
        <v>0</v>
      </c>
      <c r="N24" s="98">
        <f>L24+J24</f>
        <v>0</v>
      </c>
      <c r="O24" s="107">
        <f>M24+K24</f>
        <v>0</v>
      </c>
      <c r="S24" s="11"/>
    </row>
    <row r="25" spans="2:19" ht="51.75" thickBot="1" x14ac:dyDescent="0.25">
      <c r="B25" s="74" t="s">
        <v>207</v>
      </c>
      <c r="C25" s="75" t="str">
        <f>VLOOKUP(B25,'Orçamento Analítico'!B:K,4,FALSE)</f>
        <v>Retirada de equipamento tipo "Janela" instalado em estruturas de alvenaria, inclusive pintura externa e interna, acabamento interno em drywall, acabamentos de alvenaria e demais itens e materiais que sejam necessários para o padrão estético desejado</v>
      </c>
      <c r="D25" s="55" t="str">
        <f>VLOOKUP(B25,'Orçamento Analítico'!B:K,5,FALSE)</f>
        <v>Conj.</v>
      </c>
      <c r="E25" s="56">
        <v>50</v>
      </c>
      <c r="F25" s="57">
        <f>VLOOKUP(B25,'Orçamento Analítico'!B:K,9,FALSE)</f>
        <v>0</v>
      </c>
      <c r="G25" s="109">
        <v>0</v>
      </c>
      <c r="H25" s="57">
        <f>VLOOKUP(B25,'Orçamento Analítico'!B:K,10,FALSE)</f>
        <v>0</v>
      </c>
      <c r="I25" s="105">
        <f>H25*(1+$I$36)</f>
        <v>0</v>
      </c>
      <c r="J25" s="57">
        <f>F25*E25</f>
        <v>0</v>
      </c>
      <c r="K25" s="105">
        <f t="shared" si="9"/>
        <v>0</v>
      </c>
      <c r="L25" s="57">
        <f>H25*E25</f>
        <v>0</v>
      </c>
      <c r="M25" s="106">
        <f t="shared" si="10"/>
        <v>0</v>
      </c>
      <c r="N25" s="98">
        <f>L25+J25</f>
        <v>0</v>
      </c>
      <c r="O25" s="107">
        <f>M25+K25</f>
        <v>0</v>
      </c>
      <c r="S25" s="11"/>
    </row>
    <row r="26" spans="2:19" ht="15.75" thickBot="1" x14ac:dyDescent="0.25">
      <c r="B26" s="40"/>
      <c r="C26" s="136" t="str">
        <f>"TOTAL "&amp;C23</f>
        <v>TOTAL RETIRADA DO SISTEMA EXISTENTE</v>
      </c>
      <c r="D26" s="137"/>
      <c r="E26" s="137"/>
      <c r="F26" s="137"/>
      <c r="G26" s="137"/>
      <c r="H26" s="137"/>
      <c r="I26" s="138"/>
      <c r="J26" s="63">
        <f t="shared" ref="J26:O26" si="11">SUM(J24:J25)</f>
        <v>0</v>
      </c>
      <c r="K26" s="63">
        <f t="shared" si="11"/>
        <v>0</v>
      </c>
      <c r="L26" s="63">
        <f t="shared" si="11"/>
        <v>0</v>
      </c>
      <c r="M26" s="63">
        <f t="shared" si="11"/>
        <v>0</v>
      </c>
      <c r="N26" s="63">
        <f t="shared" si="11"/>
        <v>0</v>
      </c>
      <c r="O26" s="63">
        <f t="shared" si="11"/>
        <v>0</v>
      </c>
    </row>
    <row r="27" spans="2:19" ht="15.75" thickBot="1" x14ac:dyDescent="0.25">
      <c r="B27" s="66"/>
      <c r="C27" s="114"/>
      <c r="D27" s="114"/>
      <c r="E27" s="114"/>
      <c r="F27" s="114"/>
      <c r="G27" s="114"/>
      <c r="H27" s="114"/>
      <c r="I27" s="95"/>
      <c r="J27" s="53"/>
      <c r="K27" s="53"/>
      <c r="L27" s="53"/>
      <c r="M27" s="53"/>
      <c r="N27" s="53"/>
      <c r="O27" s="53"/>
    </row>
    <row r="28" spans="2:19" ht="15.75" thickBot="1" x14ac:dyDescent="0.25">
      <c r="B28" s="54" t="s">
        <v>23</v>
      </c>
      <c r="C28" s="142" t="s">
        <v>45</v>
      </c>
      <c r="D28" s="143"/>
      <c r="E28" s="143"/>
      <c r="F28" s="143"/>
      <c r="G28" s="143"/>
      <c r="H28" s="143"/>
      <c r="I28" s="143"/>
      <c r="J28" s="143"/>
      <c r="K28" s="143"/>
      <c r="L28" s="143"/>
      <c r="M28" s="143"/>
      <c r="N28" s="143"/>
      <c r="O28" s="144"/>
    </row>
    <row r="29" spans="2:19" ht="15.75" thickBot="1" x14ac:dyDescent="0.25">
      <c r="B29" s="43" t="s">
        <v>286</v>
      </c>
      <c r="C29" s="77" t="str">
        <f>VLOOKUP(B29,'Orçamento Analítico'!B:K,4,FALSE)</f>
        <v>Serviço mensal de acompanhamento de Engenheiro Mecânico</v>
      </c>
      <c r="D29" s="78" t="s">
        <v>32</v>
      </c>
      <c r="E29" s="79">
        <v>177</v>
      </c>
      <c r="F29" s="76">
        <f>VLOOKUP(B29,'Orçamento Analítico'!B:K,9,FALSE)</f>
        <v>0</v>
      </c>
      <c r="G29" s="110">
        <v>0</v>
      </c>
      <c r="H29" s="76">
        <f>VLOOKUP(B29,'Orçamento Analítico'!B:K,10,FALSE)</f>
        <v>0</v>
      </c>
      <c r="I29" s="105">
        <f>H29*(1+$I$36)</f>
        <v>0</v>
      </c>
      <c r="J29" s="76">
        <f>F29*E29</f>
        <v>0</v>
      </c>
      <c r="K29" s="105">
        <f t="shared" ref="K29:K31" si="12">G29*E29</f>
        <v>0</v>
      </c>
      <c r="L29" s="76">
        <f>H29*E29</f>
        <v>0</v>
      </c>
      <c r="M29" s="106">
        <f t="shared" ref="M29:M31" si="13">I29*E29</f>
        <v>0</v>
      </c>
      <c r="N29" s="99">
        <f t="shared" ref="N29:O31" si="14">L29+J29</f>
        <v>0</v>
      </c>
      <c r="O29" s="107">
        <f t="shared" si="14"/>
        <v>0</v>
      </c>
    </row>
    <row r="30" spans="2:19" ht="39" thickBot="1" x14ac:dyDescent="0.25">
      <c r="B30" s="43" t="s">
        <v>327</v>
      </c>
      <c r="C30" s="77" t="str">
        <f>VLOOKUP(B30,'Orçamento Analítico'!B:K,4,FALSE)</f>
        <v>Fornecimento e instalação completa de rede de dutos para readequação da tomada de ar externo do Plenário, inclusive suportes, fixações, furações e demais componentes para o perfeito funcionamento do sistema</v>
      </c>
      <c r="D30" s="78" t="str">
        <f>VLOOKUP(B30,'Orçamento Analítico'!B:K,5,FALSE)</f>
        <v>Conj.</v>
      </c>
      <c r="E30" s="79">
        <v>1</v>
      </c>
      <c r="F30" s="76">
        <f>VLOOKUP(B30,'Orçamento Analítico'!B:K,9,FALSE)</f>
        <v>0</v>
      </c>
      <c r="G30" s="110">
        <v>0</v>
      </c>
      <c r="H30" s="76">
        <f>VLOOKUP(B30,'Orçamento Analítico'!B:K,10,FALSE)</f>
        <v>0</v>
      </c>
      <c r="I30" s="105">
        <f t="shared" ref="I30:I31" si="15">H30*(1+$I$36)</f>
        <v>0</v>
      </c>
      <c r="J30" s="76">
        <f>F30*E30</f>
        <v>0</v>
      </c>
      <c r="K30" s="105">
        <f t="shared" si="12"/>
        <v>0</v>
      </c>
      <c r="L30" s="76">
        <f>H30*E30</f>
        <v>0</v>
      </c>
      <c r="M30" s="106">
        <f t="shared" si="13"/>
        <v>0</v>
      </c>
      <c r="N30" s="99">
        <f t="shared" si="14"/>
        <v>0</v>
      </c>
      <c r="O30" s="107">
        <f t="shared" si="14"/>
        <v>0</v>
      </c>
    </row>
    <row r="31" spans="2:19" ht="90" thickBot="1" x14ac:dyDescent="0.25">
      <c r="B31" s="43" t="s">
        <v>339</v>
      </c>
      <c r="C31" s="101" t="str">
        <f>VLOOKUP(B31,'Orçamento Analítico'!B:K,4,FALSE)</f>
        <v>Instalação completa de Unidade Condensadora e evaporadora existentes em ambientes definidos em projeto, transporte, suportes, fixações, calços de borracha, carga adicional de fluido refrigerante R410A, nitrogênio corrente, tubulação de cobre, isolamentos, interligação de dreno isolado, interligação elétrica com disjuntores para cada equipamento, balanceamento frigorífico individual conforme especificações do fabricante e demais componentes para o perfeito funcionamento do sistema</v>
      </c>
      <c r="D31" s="102" t="str">
        <f>VLOOKUP(B31,'Orçamento Analítico'!B:K,5,FALSE)</f>
        <v>Conj.</v>
      </c>
      <c r="E31" s="103">
        <v>1</v>
      </c>
      <c r="F31" s="104">
        <f>VLOOKUP(B31,'Orçamento Analítico'!B:K,9,FALSE)</f>
        <v>0</v>
      </c>
      <c r="G31" s="111">
        <v>0</v>
      </c>
      <c r="H31" s="104">
        <f>VLOOKUP(B31,'Orçamento Analítico'!B:K,10,FALSE)</f>
        <v>0</v>
      </c>
      <c r="I31" s="105">
        <f t="shared" si="15"/>
        <v>0</v>
      </c>
      <c r="J31" s="76">
        <f>F31*E31</f>
        <v>0</v>
      </c>
      <c r="K31" s="112">
        <f t="shared" si="12"/>
        <v>0</v>
      </c>
      <c r="L31" s="104">
        <f>H31*E31</f>
        <v>0</v>
      </c>
      <c r="M31" s="113">
        <f t="shared" si="13"/>
        <v>0</v>
      </c>
      <c r="N31" s="99">
        <f t="shared" si="14"/>
        <v>0</v>
      </c>
      <c r="O31" s="107">
        <f t="shared" si="14"/>
        <v>0</v>
      </c>
    </row>
    <row r="32" spans="2:19" ht="15.75" thickBot="1" x14ac:dyDescent="0.25">
      <c r="B32" s="40"/>
      <c r="C32" s="136" t="str">
        <f>"TOTAL "&amp;C28</f>
        <v>TOTAL OUTROS</v>
      </c>
      <c r="D32" s="137"/>
      <c r="E32" s="137"/>
      <c r="F32" s="137"/>
      <c r="G32" s="137"/>
      <c r="H32" s="137"/>
      <c r="I32" s="138"/>
      <c r="J32" s="58">
        <f>SUM(J29:J31)</f>
        <v>0</v>
      </c>
      <c r="K32" s="63">
        <f t="shared" ref="K32:O32" si="16">SUM(K29:K31)</f>
        <v>0</v>
      </c>
      <c r="L32" s="63">
        <f t="shared" si="16"/>
        <v>0</v>
      </c>
      <c r="M32" s="63">
        <f t="shared" si="16"/>
        <v>0</v>
      </c>
      <c r="N32" s="58">
        <f t="shared" si="16"/>
        <v>0</v>
      </c>
      <c r="O32" s="58">
        <f t="shared" si="16"/>
        <v>0</v>
      </c>
    </row>
    <row r="33" spans="2:15" ht="15.75" thickBot="1" x14ac:dyDescent="0.25">
      <c r="B33" s="40"/>
      <c r="C33" s="39"/>
      <c r="D33" s="40"/>
      <c r="E33" s="41"/>
      <c r="F33" s="40"/>
      <c r="G33" s="40"/>
      <c r="H33" s="40"/>
      <c r="I33" s="40"/>
      <c r="J33" s="40"/>
      <c r="K33" s="40"/>
      <c r="L33" s="40"/>
      <c r="M33" s="40"/>
      <c r="N33" s="59"/>
      <c r="O33" s="59"/>
    </row>
    <row r="34" spans="2:15" s="12" customFormat="1" ht="15.75" thickBot="1" x14ac:dyDescent="0.25">
      <c r="B34" s="60"/>
      <c r="C34" s="61"/>
      <c r="D34" s="46"/>
      <c r="E34" s="46"/>
      <c r="F34" s="46"/>
      <c r="G34" s="46"/>
      <c r="H34" s="46"/>
      <c r="I34" s="46"/>
      <c r="J34" s="121" t="s">
        <v>34</v>
      </c>
      <c r="K34" s="122"/>
      <c r="L34" s="121" t="s">
        <v>220</v>
      </c>
      <c r="M34" s="122"/>
      <c r="N34" s="130" t="s">
        <v>35</v>
      </c>
      <c r="O34" s="131"/>
    </row>
    <row r="35" spans="2:15" s="13" customFormat="1" ht="15.75" thickBot="1" x14ac:dyDescent="0.25">
      <c r="B35" s="115" t="s">
        <v>46</v>
      </c>
      <c r="C35" s="116"/>
      <c r="D35" s="116"/>
      <c r="E35" s="116"/>
      <c r="F35" s="116"/>
      <c r="G35" s="116"/>
      <c r="H35" s="116"/>
      <c r="I35" s="117"/>
      <c r="J35" s="123">
        <v>0</v>
      </c>
      <c r="K35" s="124"/>
      <c r="L35" s="123">
        <f>L26+L32</f>
        <v>0</v>
      </c>
      <c r="M35" s="124"/>
      <c r="N35" s="132">
        <f>L35+J35</f>
        <v>0</v>
      </c>
      <c r="O35" s="133"/>
    </row>
    <row r="36" spans="2:15" s="13" customFormat="1" ht="15.75" thickBot="1" x14ac:dyDescent="0.25">
      <c r="B36" s="115" t="s">
        <v>379</v>
      </c>
      <c r="C36" s="116"/>
      <c r="D36" s="116"/>
      <c r="E36" s="116"/>
      <c r="F36" s="116"/>
      <c r="G36" s="116"/>
      <c r="H36" s="117"/>
      <c r="I36" s="100">
        <v>0</v>
      </c>
      <c r="J36" s="123">
        <f>J35*I38</f>
        <v>0</v>
      </c>
      <c r="K36" s="124"/>
      <c r="L36" s="123">
        <f>L35*I36</f>
        <v>0</v>
      </c>
      <c r="M36" s="124"/>
      <c r="N36" s="123">
        <f>N35*I36</f>
        <v>0</v>
      </c>
      <c r="O36" s="124"/>
    </row>
    <row r="37" spans="2:15" s="13" customFormat="1" ht="15.75" thickBot="1" x14ac:dyDescent="0.25">
      <c r="B37" s="115" t="s">
        <v>47</v>
      </c>
      <c r="C37" s="116"/>
      <c r="D37" s="116"/>
      <c r="E37" s="116"/>
      <c r="F37" s="116"/>
      <c r="G37" s="116"/>
      <c r="H37" s="116"/>
      <c r="I37" s="117"/>
      <c r="J37" s="123">
        <f>J21+J32</f>
        <v>0</v>
      </c>
      <c r="K37" s="124"/>
      <c r="L37" s="123">
        <f>L21</f>
        <v>0</v>
      </c>
      <c r="M37" s="124"/>
      <c r="N37" s="123">
        <f>L37+J37</f>
        <v>0</v>
      </c>
      <c r="O37" s="124"/>
    </row>
    <row r="38" spans="2:15" s="13" customFormat="1" ht="15.75" thickBot="1" x14ac:dyDescent="0.25">
      <c r="B38" s="115" t="s">
        <v>380</v>
      </c>
      <c r="C38" s="116"/>
      <c r="D38" s="116"/>
      <c r="E38" s="116"/>
      <c r="F38" s="116"/>
      <c r="G38" s="116"/>
      <c r="H38" s="117"/>
      <c r="I38" s="100">
        <v>0</v>
      </c>
      <c r="J38" s="123">
        <f>J37*I38</f>
        <v>0</v>
      </c>
      <c r="K38" s="124"/>
      <c r="L38" s="123">
        <f>L37*$I$38</f>
        <v>0</v>
      </c>
      <c r="M38" s="124"/>
      <c r="N38" s="123">
        <f>N37*I38</f>
        <v>0</v>
      </c>
      <c r="O38" s="124"/>
    </row>
    <row r="39" spans="2:15" s="13" customFormat="1" ht="15.75" thickBot="1" x14ac:dyDescent="0.25">
      <c r="B39" s="127" t="s">
        <v>36</v>
      </c>
      <c r="C39" s="128"/>
      <c r="D39" s="128"/>
      <c r="E39" s="128"/>
      <c r="F39" s="128"/>
      <c r="G39" s="128"/>
      <c r="H39" s="128"/>
      <c r="I39" s="129"/>
      <c r="J39" s="125">
        <f>SUM(J35:J38)</f>
        <v>0</v>
      </c>
      <c r="K39" s="126"/>
      <c r="L39" s="125">
        <f>SUM(L35:L38)</f>
        <v>0</v>
      </c>
      <c r="M39" s="126"/>
      <c r="N39" s="125">
        <f>L39+J39</f>
        <v>0</v>
      </c>
      <c r="O39" s="126"/>
    </row>
    <row r="40" spans="2:15" s="14" customFormat="1" ht="15.75" thickBot="1" x14ac:dyDescent="0.3">
      <c r="B40" s="118" t="s">
        <v>381</v>
      </c>
      <c r="C40" s="119"/>
      <c r="D40" s="119"/>
      <c r="E40" s="119"/>
      <c r="F40" s="119"/>
      <c r="G40" s="119"/>
      <c r="H40" s="119"/>
      <c r="I40" s="119"/>
      <c r="J40" s="119"/>
      <c r="K40" s="119"/>
      <c r="L40" s="119"/>
      <c r="M40" s="119"/>
      <c r="N40" s="119"/>
      <c r="O40" s="120"/>
    </row>
    <row r="41" spans="2:15" s="14" customFormat="1" x14ac:dyDescent="0.25">
      <c r="B41" s="96"/>
      <c r="C41" s="96"/>
      <c r="D41" s="96"/>
      <c r="E41" s="96"/>
      <c r="F41" s="96"/>
      <c r="G41" s="96"/>
      <c r="H41" s="96"/>
      <c r="I41" s="96"/>
      <c r="J41" s="96"/>
      <c r="K41" s="96"/>
      <c r="L41" s="96"/>
      <c r="M41" s="96"/>
      <c r="N41" s="96"/>
      <c r="O41" s="96"/>
    </row>
    <row r="42" spans="2:15" s="14" customFormat="1" x14ac:dyDescent="0.25">
      <c r="B42" s="96"/>
      <c r="C42" s="96"/>
      <c r="D42" s="96"/>
      <c r="E42" s="96"/>
      <c r="F42" s="96"/>
      <c r="G42" s="96"/>
      <c r="H42" s="96"/>
      <c r="I42" s="96"/>
      <c r="J42" s="96"/>
      <c r="K42" s="96"/>
      <c r="L42" s="96"/>
      <c r="M42" s="96"/>
      <c r="N42" s="96"/>
      <c r="O42" s="96"/>
    </row>
    <row r="46" spans="2:15" x14ac:dyDescent="0.2">
      <c r="N46" s="11"/>
      <c r="O46" s="11"/>
    </row>
  </sheetData>
  <mergeCells count="36">
    <mergeCell ref="N36:O36"/>
    <mergeCell ref="N37:O37"/>
    <mergeCell ref="N38:O38"/>
    <mergeCell ref="C22:H22"/>
    <mergeCell ref="L38:M38"/>
    <mergeCell ref="L39:M39"/>
    <mergeCell ref="N34:O34"/>
    <mergeCell ref="N35:O35"/>
    <mergeCell ref="B2:O2"/>
    <mergeCell ref="N39:O39"/>
    <mergeCell ref="C6:O6"/>
    <mergeCell ref="C5:O5"/>
    <mergeCell ref="C4:O4"/>
    <mergeCell ref="C3:O3"/>
    <mergeCell ref="B38:H38"/>
    <mergeCell ref="C32:I32"/>
    <mergeCell ref="C21:I21"/>
    <mergeCell ref="C26:I26"/>
    <mergeCell ref="C23:O23"/>
    <mergeCell ref="C28:O28"/>
    <mergeCell ref="C27:H27"/>
    <mergeCell ref="B35:I35"/>
    <mergeCell ref="B36:H36"/>
    <mergeCell ref="B37:I37"/>
    <mergeCell ref="B40:O40"/>
    <mergeCell ref="J34:K34"/>
    <mergeCell ref="J35:K35"/>
    <mergeCell ref="J36:K36"/>
    <mergeCell ref="J37:K37"/>
    <mergeCell ref="J38:K38"/>
    <mergeCell ref="J39:K39"/>
    <mergeCell ref="B39:I39"/>
    <mergeCell ref="L34:M34"/>
    <mergeCell ref="L35:M35"/>
    <mergeCell ref="L36:M36"/>
    <mergeCell ref="L37:M37"/>
  </mergeCells>
  <conditionalFormatting sqref="E11:E13">
    <cfRule type="cellIs" dxfId="3" priority="14" operator="equal">
      <formula>0</formula>
    </cfRule>
  </conditionalFormatting>
  <conditionalFormatting sqref="E14:E15">
    <cfRule type="cellIs" dxfId="2" priority="8" operator="equal">
      <formula>0</formula>
    </cfRule>
  </conditionalFormatting>
  <conditionalFormatting sqref="E10">
    <cfRule type="cellIs" dxfId="1" priority="3" operator="equal">
      <formula>0</formula>
    </cfRule>
  </conditionalFormatting>
  <conditionalFormatting sqref="E16:E20">
    <cfRule type="cellIs" dxfId="0" priority="1" operator="equal">
      <formula>0</formula>
    </cfRule>
  </conditionalFormatting>
  <pageMargins left="0.25" right="0.25" top="0.75" bottom="0.75" header="0.3" footer="0.3"/>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8"/>
  <sheetViews>
    <sheetView showGridLines="0" zoomScaleNormal="100" workbookViewId="0">
      <pane ySplit="7" topLeftCell="A290" activePane="bottomLeft" state="frozen"/>
      <selection activeCell="E100" sqref="E100"/>
      <selection pane="bottomLeft" activeCell="D303" sqref="D303"/>
    </sheetView>
  </sheetViews>
  <sheetFormatPr defaultColWidth="8.88671875" defaultRowHeight="15" x14ac:dyDescent="0.2"/>
  <cols>
    <col min="1" max="1" width="2.44140625" style="15" customWidth="1"/>
    <col min="2" max="2" width="7.21875" style="16" customWidth="1"/>
    <col min="3" max="3" width="8.44140625" style="16" customWidth="1"/>
    <col min="4" max="4" width="12.33203125" style="16" customWidth="1"/>
    <col min="5" max="5" width="31" style="17" customWidth="1"/>
    <col min="6" max="6" width="4.88671875" style="16" bestFit="1" customWidth="1"/>
    <col min="7" max="7" width="5.109375" style="16" bestFit="1" customWidth="1"/>
    <col min="8" max="8" width="11.33203125" style="18" bestFit="1" customWidth="1"/>
    <col min="9" max="9" width="11.77734375" style="18" bestFit="1" customWidth="1"/>
    <col min="10" max="10" width="13.109375" style="18" bestFit="1" customWidth="1"/>
    <col min="11" max="11" width="10.21875" style="18" bestFit="1" customWidth="1"/>
    <col min="12" max="12" width="9.88671875" style="19" bestFit="1" customWidth="1"/>
    <col min="13" max="16384" width="8.88671875" style="19"/>
  </cols>
  <sheetData>
    <row r="1" spans="1:11" ht="15.75" thickBot="1" x14ac:dyDescent="0.25"/>
    <row r="2" spans="1:11" ht="15.75" thickBot="1" x14ac:dyDescent="0.25">
      <c r="B2" s="146" t="s">
        <v>15</v>
      </c>
      <c r="C2" s="147"/>
      <c r="D2" s="147"/>
      <c r="E2" s="147"/>
      <c r="F2" s="147"/>
      <c r="G2" s="147"/>
      <c r="H2" s="147"/>
      <c r="I2" s="147"/>
      <c r="J2" s="147"/>
      <c r="K2" s="148"/>
    </row>
    <row r="3" spans="1:11" x14ac:dyDescent="0.2">
      <c r="B3" s="90" t="s">
        <v>18</v>
      </c>
      <c r="C3" s="150" t="s">
        <v>42</v>
      </c>
      <c r="D3" s="150"/>
      <c r="E3" s="150"/>
      <c r="F3" s="150"/>
      <c r="G3" s="150"/>
      <c r="H3" s="150"/>
      <c r="I3" s="150"/>
      <c r="J3" s="150"/>
      <c r="K3" s="151"/>
    </row>
    <row r="4" spans="1:11" x14ac:dyDescent="0.2">
      <c r="B4" s="1"/>
      <c r="C4" s="152" t="s">
        <v>247</v>
      </c>
      <c r="D4" s="152"/>
      <c r="E4" s="152"/>
      <c r="F4" s="152"/>
      <c r="G4" s="152"/>
      <c r="H4" s="152"/>
      <c r="I4" s="152"/>
      <c r="J4" s="152"/>
      <c r="K4" s="153"/>
    </row>
    <row r="5" spans="1:11" x14ac:dyDescent="0.2">
      <c r="B5" s="2" t="s">
        <v>25</v>
      </c>
      <c r="C5" s="154" t="s">
        <v>43</v>
      </c>
      <c r="D5" s="154"/>
      <c r="E5" s="154"/>
      <c r="F5" s="154"/>
      <c r="G5" s="154"/>
      <c r="H5" s="154"/>
      <c r="I5" s="154"/>
      <c r="J5" s="154"/>
      <c r="K5" s="155"/>
    </row>
    <row r="6" spans="1:11" s="21" customFormat="1" x14ac:dyDescent="0.2">
      <c r="A6" s="20"/>
      <c r="B6" s="2" t="s">
        <v>26</v>
      </c>
      <c r="C6" s="152" t="s">
        <v>40</v>
      </c>
      <c r="D6" s="152"/>
      <c r="E6" s="152"/>
      <c r="F6" s="152"/>
      <c r="G6" s="152"/>
      <c r="H6" s="152"/>
      <c r="I6" s="152"/>
      <c r="J6" s="152"/>
      <c r="K6" s="153"/>
    </row>
    <row r="7" spans="1:11" ht="60.75" thickBot="1" x14ac:dyDescent="0.25">
      <c r="B7" s="5" t="s">
        <v>22</v>
      </c>
      <c r="C7" s="6" t="s">
        <v>27</v>
      </c>
      <c r="D7" s="6" t="s">
        <v>28</v>
      </c>
      <c r="E7" s="7" t="s">
        <v>29</v>
      </c>
      <c r="F7" s="6" t="s">
        <v>1</v>
      </c>
      <c r="G7" s="6" t="s">
        <v>0</v>
      </c>
      <c r="H7" s="3" t="s">
        <v>59</v>
      </c>
      <c r="I7" s="3" t="s">
        <v>60</v>
      </c>
      <c r="J7" s="3" t="s">
        <v>30</v>
      </c>
      <c r="K7" s="4" t="s">
        <v>31</v>
      </c>
    </row>
    <row r="8" spans="1:11" s="21" customFormat="1" ht="15.75" thickBot="1" x14ac:dyDescent="0.25">
      <c r="A8" s="20"/>
      <c r="B8" s="89" t="s">
        <v>10</v>
      </c>
      <c r="C8" s="159" t="s">
        <v>44</v>
      </c>
      <c r="D8" s="159"/>
      <c r="E8" s="159"/>
      <c r="F8" s="159"/>
      <c r="G8" s="159"/>
      <c r="H8" s="159"/>
      <c r="I8" s="159"/>
      <c r="J8" s="159"/>
      <c r="K8" s="160"/>
    </row>
    <row r="9" spans="1:11" s="23" customFormat="1" ht="240" x14ac:dyDescent="0.2">
      <c r="A9" s="22"/>
      <c r="B9" s="85" t="s">
        <v>4</v>
      </c>
      <c r="C9" s="85" t="s">
        <v>41</v>
      </c>
      <c r="D9" s="85"/>
      <c r="E9" s="86" t="s">
        <v>254</v>
      </c>
      <c r="F9" s="85" t="s">
        <v>32</v>
      </c>
      <c r="G9" s="87">
        <v>1</v>
      </c>
      <c r="H9" s="88"/>
      <c r="I9" s="88"/>
      <c r="J9" s="88">
        <f>J26</f>
        <v>0</v>
      </c>
      <c r="K9" s="88">
        <f>K26</f>
        <v>0</v>
      </c>
    </row>
    <row r="10" spans="1:11" s="24" customFormat="1" x14ac:dyDescent="0.2">
      <c r="B10" s="26" t="s">
        <v>65</v>
      </c>
      <c r="C10" s="26" t="s">
        <v>3</v>
      </c>
      <c r="D10" s="26">
        <v>251</v>
      </c>
      <c r="E10" s="28" t="s">
        <v>62</v>
      </c>
      <c r="F10" s="26" t="s">
        <v>2</v>
      </c>
      <c r="G10" s="30">
        <v>15</v>
      </c>
      <c r="H10" s="27">
        <v>0</v>
      </c>
      <c r="I10" s="32">
        <v>0</v>
      </c>
      <c r="J10" s="27">
        <f>TRUNC(H10*G10,2)</f>
        <v>0</v>
      </c>
      <c r="K10" s="27">
        <f t="shared" ref="K10:K17" si="0">TRUNC(G10*I10,2)</f>
        <v>0</v>
      </c>
    </row>
    <row r="11" spans="1:11" s="24" customFormat="1" x14ac:dyDescent="0.2">
      <c r="B11" s="26" t="s">
        <v>66</v>
      </c>
      <c r="C11" s="26" t="s">
        <v>3</v>
      </c>
      <c r="D11" s="26">
        <v>34794</v>
      </c>
      <c r="E11" s="28" t="s">
        <v>61</v>
      </c>
      <c r="F11" s="26" t="s">
        <v>2</v>
      </c>
      <c r="G11" s="30">
        <v>15</v>
      </c>
      <c r="H11" s="27">
        <v>0</v>
      </c>
      <c r="I11" s="32">
        <v>0</v>
      </c>
      <c r="J11" s="27">
        <f t="shared" ref="J11:J25" si="1">TRUNC(H11*G11,2)</f>
        <v>0</v>
      </c>
      <c r="K11" s="27">
        <f t="shared" si="0"/>
        <v>0</v>
      </c>
    </row>
    <row r="12" spans="1:11" s="24" customFormat="1" x14ac:dyDescent="0.2">
      <c r="B12" s="26" t="s">
        <v>67</v>
      </c>
      <c r="C12" s="26" t="s">
        <v>3</v>
      </c>
      <c r="D12" s="26">
        <v>4750</v>
      </c>
      <c r="E12" s="28" t="s">
        <v>63</v>
      </c>
      <c r="F12" s="26" t="s">
        <v>2</v>
      </c>
      <c r="G12" s="30">
        <v>2</v>
      </c>
      <c r="H12" s="27">
        <v>0</v>
      </c>
      <c r="I12" s="32">
        <v>0</v>
      </c>
      <c r="J12" s="27">
        <f t="shared" si="1"/>
        <v>0</v>
      </c>
      <c r="K12" s="27">
        <f t="shared" si="0"/>
        <v>0</v>
      </c>
    </row>
    <row r="13" spans="1:11" s="29" customFormat="1" x14ac:dyDescent="0.2">
      <c r="A13" s="24"/>
      <c r="B13" s="26" t="s">
        <v>68</v>
      </c>
      <c r="C13" s="26" t="s">
        <v>3</v>
      </c>
      <c r="D13" s="25">
        <v>2689</v>
      </c>
      <c r="E13" s="28" t="s">
        <v>226</v>
      </c>
      <c r="F13" s="26" t="s">
        <v>57</v>
      </c>
      <c r="G13" s="30">
        <v>13</v>
      </c>
      <c r="H13" s="27">
        <v>0</v>
      </c>
      <c r="I13" s="27">
        <v>0</v>
      </c>
      <c r="J13" s="27">
        <f>TRUNC(H13*G13,2)</f>
        <v>0</v>
      </c>
      <c r="K13" s="27">
        <f t="shared" si="0"/>
        <v>0</v>
      </c>
    </row>
    <row r="14" spans="1:11" s="29" customFormat="1" ht="45" x14ac:dyDescent="0.2">
      <c r="A14" s="24"/>
      <c r="B14" s="26" t="s">
        <v>69</v>
      </c>
      <c r="C14" s="26" t="s">
        <v>3</v>
      </c>
      <c r="D14" s="25">
        <v>1022</v>
      </c>
      <c r="E14" s="28" t="s">
        <v>225</v>
      </c>
      <c r="F14" s="26" t="s">
        <v>57</v>
      </c>
      <c r="G14" s="30">
        <v>40</v>
      </c>
      <c r="H14" s="27">
        <v>0</v>
      </c>
      <c r="I14" s="27">
        <v>0</v>
      </c>
      <c r="J14" s="27">
        <f>TRUNC(H14*G14,2)</f>
        <v>0</v>
      </c>
      <c r="K14" s="27">
        <f t="shared" si="0"/>
        <v>0</v>
      </c>
    </row>
    <row r="15" spans="1:11" s="29" customFormat="1" x14ac:dyDescent="0.2">
      <c r="A15" s="24"/>
      <c r="B15" s="26" t="s">
        <v>70</v>
      </c>
      <c r="C15" s="26" t="s">
        <v>3</v>
      </c>
      <c r="D15" s="25">
        <v>34616</v>
      </c>
      <c r="E15" s="28" t="s">
        <v>221</v>
      </c>
      <c r="F15" s="26" t="s">
        <v>13</v>
      </c>
      <c r="G15" s="30">
        <v>1</v>
      </c>
      <c r="H15" s="27">
        <v>0</v>
      </c>
      <c r="I15" s="27">
        <v>0</v>
      </c>
      <c r="J15" s="27">
        <f>TRUNC(H15*G15,2)</f>
        <v>0</v>
      </c>
      <c r="K15" s="27">
        <f t="shared" si="0"/>
        <v>0</v>
      </c>
    </row>
    <row r="16" spans="1:11" s="24" customFormat="1" ht="60" x14ac:dyDescent="0.2">
      <c r="B16" s="26" t="s">
        <v>71</v>
      </c>
      <c r="C16" s="25" t="s">
        <v>64</v>
      </c>
      <c r="D16" s="25"/>
      <c r="E16" s="28" t="s">
        <v>230</v>
      </c>
      <c r="F16" s="26" t="s">
        <v>32</v>
      </c>
      <c r="G16" s="30">
        <v>1</v>
      </c>
      <c r="H16" s="27">
        <v>0</v>
      </c>
      <c r="I16" s="27">
        <v>0</v>
      </c>
      <c r="J16" s="27">
        <f t="shared" si="1"/>
        <v>0</v>
      </c>
      <c r="K16" s="27">
        <f t="shared" si="0"/>
        <v>0</v>
      </c>
    </row>
    <row r="17" spans="1:11" s="24" customFormat="1" x14ac:dyDescent="0.2">
      <c r="B17" s="26" t="s">
        <v>72</v>
      </c>
      <c r="C17" s="25" t="s">
        <v>64</v>
      </c>
      <c r="D17" s="25"/>
      <c r="E17" s="28" t="s">
        <v>237</v>
      </c>
      <c r="F17" s="26" t="s">
        <v>13</v>
      </c>
      <c r="G17" s="30">
        <v>1</v>
      </c>
      <c r="H17" s="27">
        <v>0</v>
      </c>
      <c r="I17" s="27">
        <v>0</v>
      </c>
      <c r="J17" s="27">
        <f t="shared" ref="J17" si="2">TRUNC(H17*G17,2)</f>
        <v>0</v>
      </c>
      <c r="K17" s="27">
        <f t="shared" si="0"/>
        <v>0</v>
      </c>
    </row>
    <row r="18" spans="1:11" s="24" customFormat="1" x14ac:dyDescent="0.2">
      <c r="B18" s="26" t="s">
        <v>73</v>
      </c>
      <c r="C18" s="25" t="s">
        <v>64</v>
      </c>
      <c r="D18" s="26"/>
      <c r="E18" s="28" t="s">
        <v>49</v>
      </c>
      <c r="F18" s="26" t="s">
        <v>32</v>
      </c>
      <c r="G18" s="30">
        <v>1</v>
      </c>
      <c r="H18" s="27">
        <v>0</v>
      </c>
      <c r="I18" s="27">
        <v>0</v>
      </c>
      <c r="J18" s="27">
        <f t="shared" si="1"/>
        <v>0</v>
      </c>
      <c r="K18" s="27">
        <f t="shared" ref="K18:K25" si="3">TRUNC(G18*I18,2)</f>
        <v>0</v>
      </c>
    </row>
    <row r="19" spans="1:11" s="24" customFormat="1" x14ac:dyDescent="0.2">
      <c r="B19" s="26" t="s">
        <v>74</v>
      </c>
      <c r="C19" s="25" t="s">
        <v>64</v>
      </c>
      <c r="D19" s="26"/>
      <c r="E19" s="28" t="s">
        <v>50</v>
      </c>
      <c r="F19" s="26" t="s">
        <v>13</v>
      </c>
      <c r="G19" s="30">
        <v>4</v>
      </c>
      <c r="H19" s="27">
        <v>0</v>
      </c>
      <c r="I19" s="27">
        <v>0</v>
      </c>
      <c r="J19" s="27">
        <f t="shared" si="1"/>
        <v>0</v>
      </c>
      <c r="K19" s="27">
        <f t="shared" si="3"/>
        <v>0</v>
      </c>
    </row>
    <row r="20" spans="1:11" s="29" customFormat="1" ht="30" x14ac:dyDescent="0.2">
      <c r="A20" s="24"/>
      <c r="B20" s="26" t="s">
        <v>75</v>
      </c>
      <c r="C20" s="25" t="s">
        <v>64</v>
      </c>
      <c r="D20" s="25"/>
      <c r="E20" s="28" t="s">
        <v>51</v>
      </c>
      <c r="F20" s="26" t="s">
        <v>52</v>
      </c>
      <c r="G20" s="30">
        <v>2</v>
      </c>
      <c r="H20" s="27">
        <v>0</v>
      </c>
      <c r="I20" s="27">
        <v>0</v>
      </c>
      <c r="J20" s="27">
        <f t="shared" si="1"/>
        <v>0</v>
      </c>
      <c r="K20" s="27">
        <f t="shared" si="3"/>
        <v>0</v>
      </c>
    </row>
    <row r="21" spans="1:11" s="29" customFormat="1" x14ac:dyDescent="0.2">
      <c r="A21" s="24"/>
      <c r="B21" s="26" t="s">
        <v>76</v>
      </c>
      <c r="C21" s="25" t="s">
        <v>64</v>
      </c>
      <c r="D21" s="25"/>
      <c r="E21" s="28" t="s">
        <v>53</v>
      </c>
      <c r="F21" s="26" t="s">
        <v>54</v>
      </c>
      <c r="G21" s="30">
        <v>0.5</v>
      </c>
      <c r="H21" s="27">
        <v>0</v>
      </c>
      <c r="I21" s="27">
        <v>0</v>
      </c>
      <c r="J21" s="27">
        <f t="shared" si="1"/>
        <v>0</v>
      </c>
      <c r="K21" s="27">
        <f t="shared" si="3"/>
        <v>0</v>
      </c>
    </row>
    <row r="22" spans="1:11" s="29" customFormat="1" x14ac:dyDescent="0.2">
      <c r="A22" s="24"/>
      <c r="B22" s="26" t="s">
        <v>77</v>
      </c>
      <c r="C22" s="25" t="s">
        <v>64</v>
      </c>
      <c r="D22" s="25"/>
      <c r="E22" s="28" t="s">
        <v>55</v>
      </c>
      <c r="F22" s="26" t="s">
        <v>57</v>
      </c>
      <c r="G22" s="30">
        <v>13</v>
      </c>
      <c r="H22" s="27">
        <v>0</v>
      </c>
      <c r="I22" s="27">
        <v>0</v>
      </c>
      <c r="J22" s="27">
        <f t="shared" si="1"/>
        <v>0</v>
      </c>
      <c r="K22" s="27">
        <f t="shared" si="3"/>
        <v>0</v>
      </c>
    </row>
    <row r="23" spans="1:11" s="29" customFormat="1" x14ac:dyDescent="0.2">
      <c r="A23" s="24"/>
      <c r="B23" s="26" t="s">
        <v>78</v>
      </c>
      <c r="C23" s="25" t="s">
        <v>64</v>
      </c>
      <c r="D23" s="25"/>
      <c r="E23" s="28" t="s">
        <v>215</v>
      </c>
      <c r="F23" s="26" t="s">
        <v>57</v>
      </c>
      <c r="G23" s="30">
        <v>13</v>
      </c>
      <c r="H23" s="27">
        <v>0</v>
      </c>
      <c r="I23" s="27">
        <v>0</v>
      </c>
      <c r="J23" s="27">
        <f t="shared" si="1"/>
        <v>0</v>
      </c>
      <c r="K23" s="27">
        <f t="shared" si="3"/>
        <v>0</v>
      </c>
    </row>
    <row r="24" spans="1:11" s="29" customFormat="1" x14ac:dyDescent="0.2">
      <c r="A24" s="24"/>
      <c r="B24" s="26" t="s">
        <v>79</v>
      </c>
      <c r="C24" s="25" t="s">
        <v>64</v>
      </c>
      <c r="D24" s="25"/>
      <c r="E24" s="28" t="s">
        <v>58</v>
      </c>
      <c r="F24" s="26" t="s">
        <v>57</v>
      </c>
      <c r="G24" s="30">
        <v>13</v>
      </c>
      <c r="H24" s="27">
        <v>0</v>
      </c>
      <c r="I24" s="27">
        <v>0</v>
      </c>
      <c r="J24" s="27">
        <f t="shared" si="1"/>
        <v>0</v>
      </c>
      <c r="K24" s="27">
        <f t="shared" si="3"/>
        <v>0</v>
      </c>
    </row>
    <row r="25" spans="1:11" s="29" customFormat="1" x14ac:dyDescent="0.2">
      <c r="A25" s="24"/>
      <c r="B25" s="26" t="s">
        <v>238</v>
      </c>
      <c r="C25" s="25" t="s">
        <v>64</v>
      </c>
      <c r="D25" s="25"/>
      <c r="E25" s="28" t="s">
        <v>216</v>
      </c>
      <c r="F25" s="26" t="s">
        <v>57</v>
      </c>
      <c r="G25" s="30">
        <v>8</v>
      </c>
      <c r="H25" s="27">
        <v>0</v>
      </c>
      <c r="I25" s="27">
        <v>0</v>
      </c>
      <c r="J25" s="27">
        <f t="shared" si="1"/>
        <v>0</v>
      </c>
      <c r="K25" s="27">
        <f t="shared" si="3"/>
        <v>0</v>
      </c>
    </row>
    <row r="26" spans="1:11" x14ac:dyDescent="0.2">
      <c r="B26" s="149" t="s">
        <v>80</v>
      </c>
      <c r="C26" s="149"/>
      <c r="D26" s="149"/>
      <c r="E26" s="149"/>
      <c r="F26" s="149"/>
      <c r="G26" s="149"/>
      <c r="H26" s="149"/>
      <c r="I26" s="149"/>
      <c r="J26" s="37">
        <f>SUM(J10:J25)</f>
        <v>0</v>
      </c>
      <c r="K26" s="37">
        <f>SUM(K10:K25)</f>
        <v>0</v>
      </c>
    </row>
    <row r="27" spans="1:11" x14ac:dyDescent="0.2">
      <c r="G27" s="31"/>
    </row>
    <row r="28" spans="1:11" s="23" customFormat="1" ht="240" x14ac:dyDescent="0.2">
      <c r="A28" s="22"/>
      <c r="B28" s="33" t="s">
        <v>5</v>
      </c>
      <c r="C28" s="33" t="s">
        <v>41</v>
      </c>
      <c r="D28" s="33"/>
      <c r="E28" s="34" t="s">
        <v>255</v>
      </c>
      <c r="F28" s="33" t="s">
        <v>32</v>
      </c>
      <c r="G28" s="35">
        <v>1</v>
      </c>
      <c r="H28" s="36"/>
      <c r="I28" s="36"/>
      <c r="J28" s="36">
        <f>J45</f>
        <v>0</v>
      </c>
      <c r="K28" s="36">
        <f>K45</f>
        <v>0</v>
      </c>
    </row>
    <row r="29" spans="1:11" s="24" customFormat="1" x14ac:dyDescent="0.2">
      <c r="B29" s="26" t="s">
        <v>81</v>
      </c>
      <c r="C29" s="26" t="s">
        <v>3</v>
      </c>
      <c r="D29" s="26">
        <v>251</v>
      </c>
      <c r="E29" s="28" t="s">
        <v>62</v>
      </c>
      <c r="F29" s="26" t="s">
        <v>2</v>
      </c>
      <c r="G29" s="30">
        <v>15</v>
      </c>
      <c r="H29" s="27">
        <v>0</v>
      </c>
      <c r="I29" s="32">
        <v>0</v>
      </c>
      <c r="J29" s="27">
        <f>TRUNC(H29*G29,2)</f>
        <v>0</v>
      </c>
      <c r="K29" s="27">
        <f t="shared" ref="K29:K36" si="4">TRUNC(G29*I29,2)</f>
        <v>0</v>
      </c>
    </row>
    <row r="30" spans="1:11" s="24" customFormat="1" x14ac:dyDescent="0.2">
      <c r="B30" s="26" t="s">
        <v>82</v>
      </c>
      <c r="C30" s="26" t="s">
        <v>3</v>
      </c>
      <c r="D30" s="26">
        <v>34794</v>
      </c>
      <c r="E30" s="28" t="s">
        <v>61</v>
      </c>
      <c r="F30" s="26" t="s">
        <v>2</v>
      </c>
      <c r="G30" s="30">
        <v>15</v>
      </c>
      <c r="H30" s="27">
        <v>0</v>
      </c>
      <c r="I30" s="32">
        <v>0</v>
      </c>
      <c r="J30" s="27">
        <f t="shared" ref="J30:J44" si="5">TRUNC(H30*G30,2)</f>
        <v>0</v>
      </c>
      <c r="K30" s="27">
        <f t="shared" si="4"/>
        <v>0</v>
      </c>
    </row>
    <row r="31" spans="1:11" s="24" customFormat="1" x14ac:dyDescent="0.2">
      <c r="B31" s="26" t="s">
        <v>83</v>
      </c>
      <c r="C31" s="26" t="s">
        <v>3</v>
      </c>
      <c r="D31" s="26">
        <v>4750</v>
      </c>
      <c r="E31" s="28" t="s">
        <v>63</v>
      </c>
      <c r="F31" s="26" t="s">
        <v>2</v>
      </c>
      <c r="G31" s="30">
        <v>2</v>
      </c>
      <c r="H31" s="27">
        <v>0</v>
      </c>
      <c r="I31" s="32">
        <v>0</v>
      </c>
      <c r="J31" s="27">
        <f t="shared" si="5"/>
        <v>0</v>
      </c>
      <c r="K31" s="27">
        <f t="shared" si="4"/>
        <v>0</v>
      </c>
    </row>
    <row r="32" spans="1:11" s="29" customFormat="1" x14ac:dyDescent="0.2">
      <c r="A32" s="24"/>
      <c r="B32" s="26" t="s">
        <v>84</v>
      </c>
      <c r="C32" s="26" t="s">
        <v>3</v>
      </c>
      <c r="D32" s="25">
        <v>2689</v>
      </c>
      <c r="E32" s="28" t="s">
        <v>226</v>
      </c>
      <c r="F32" s="26" t="s">
        <v>57</v>
      </c>
      <c r="G32" s="30">
        <v>9</v>
      </c>
      <c r="H32" s="27">
        <v>0</v>
      </c>
      <c r="I32" s="27">
        <v>0</v>
      </c>
      <c r="J32" s="27">
        <f>TRUNC(H32*G32,2)</f>
        <v>0</v>
      </c>
      <c r="K32" s="27">
        <f t="shared" si="4"/>
        <v>0</v>
      </c>
    </row>
    <row r="33" spans="1:11" s="29" customFormat="1" ht="45" x14ac:dyDescent="0.2">
      <c r="A33" s="24"/>
      <c r="B33" s="26" t="s">
        <v>85</v>
      </c>
      <c r="C33" s="26" t="s">
        <v>3</v>
      </c>
      <c r="D33" s="25">
        <v>1022</v>
      </c>
      <c r="E33" s="28" t="s">
        <v>225</v>
      </c>
      <c r="F33" s="26" t="s">
        <v>57</v>
      </c>
      <c r="G33" s="30">
        <v>30</v>
      </c>
      <c r="H33" s="27">
        <v>0</v>
      </c>
      <c r="I33" s="27">
        <v>0</v>
      </c>
      <c r="J33" s="27">
        <f>TRUNC(H33*G33,2)</f>
        <v>0</v>
      </c>
      <c r="K33" s="27">
        <f t="shared" si="4"/>
        <v>0</v>
      </c>
    </row>
    <row r="34" spans="1:11" s="29" customFormat="1" x14ac:dyDescent="0.2">
      <c r="A34" s="24"/>
      <c r="B34" s="26" t="s">
        <v>86</v>
      </c>
      <c r="C34" s="26" t="s">
        <v>3</v>
      </c>
      <c r="D34" s="25">
        <v>34616</v>
      </c>
      <c r="E34" s="28" t="s">
        <v>222</v>
      </c>
      <c r="F34" s="26" t="s">
        <v>13</v>
      </c>
      <c r="G34" s="30">
        <v>1</v>
      </c>
      <c r="H34" s="27">
        <v>0</v>
      </c>
      <c r="I34" s="27">
        <v>0</v>
      </c>
      <c r="J34" s="27">
        <f>TRUNC(H34*G34,2)</f>
        <v>0</v>
      </c>
      <c r="K34" s="27">
        <f t="shared" si="4"/>
        <v>0</v>
      </c>
    </row>
    <row r="35" spans="1:11" s="24" customFormat="1" ht="60" x14ac:dyDescent="0.2">
      <c r="B35" s="26" t="s">
        <v>87</v>
      </c>
      <c r="C35" s="25" t="s">
        <v>64</v>
      </c>
      <c r="D35" s="25"/>
      <c r="E35" s="28" t="s">
        <v>256</v>
      </c>
      <c r="F35" s="26" t="s">
        <v>32</v>
      </c>
      <c r="G35" s="30">
        <v>1</v>
      </c>
      <c r="H35" s="27">
        <v>0</v>
      </c>
      <c r="I35" s="27">
        <v>0</v>
      </c>
      <c r="J35" s="27">
        <f t="shared" si="5"/>
        <v>0</v>
      </c>
      <c r="K35" s="27">
        <f t="shared" si="4"/>
        <v>0</v>
      </c>
    </row>
    <row r="36" spans="1:11" s="24" customFormat="1" x14ac:dyDescent="0.2">
      <c r="B36" s="26" t="s">
        <v>88</v>
      </c>
      <c r="C36" s="25" t="s">
        <v>64</v>
      </c>
      <c r="D36" s="25"/>
      <c r="E36" s="28" t="s">
        <v>237</v>
      </c>
      <c r="F36" s="26" t="s">
        <v>13</v>
      </c>
      <c r="G36" s="30">
        <v>1</v>
      </c>
      <c r="H36" s="27">
        <v>0</v>
      </c>
      <c r="I36" s="27">
        <v>0</v>
      </c>
      <c r="J36" s="27">
        <f t="shared" si="5"/>
        <v>0</v>
      </c>
      <c r="K36" s="27">
        <f t="shared" si="4"/>
        <v>0</v>
      </c>
    </row>
    <row r="37" spans="1:11" s="24" customFormat="1" x14ac:dyDescent="0.2">
      <c r="B37" s="26" t="s">
        <v>89</v>
      </c>
      <c r="C37" s="25" t="s">
        <v>64</v>
      </c>
      <c r="D37" s="26"/>
      <c r="E37" s="28" t="s">
        <v>49</v>
      </c>
      <c r="F37" s="26" t="s">
        <v>32</v>
      </c>
      <c r="G37" s="30">
        <v>1</v>
      </c>
      <c r="H37" s="27">
        <v>0</v>
      </c>
      <c r="I37" s="27">
        <v>0</v>
      </c>
      <c r="J37" s="27">
        <f t="shared" si="5"/>
        <v>0</v>
      </c>
      <c r="K37" s="27">
        <f t="shared" ref="K37:K44" si="6">TRUNC(G37*I37,2)</f>
        <v>0</v>
      </c>
    </row>
    <row r="38" spans="1:11" s="24" customFormat="1" x14ac:dyDescent="0.2">
      <c r="B38" s="26" t="s">
        <v>90</v>
      </c>
      <c r="C38" s="25" t="s">
        <v>64</v>
      </c>
      <c r="D38" s="26"/>
      <c r="E38" s="28" t="s">
        <v>50</v>
      </c>
      <c r="F38" s="26" t="s">
        <v>13</v>
      </c>
      <c r="G38" s="30">
        <v>4</v>
      </c>
      <c r="H38" s="27">
        <v>0</v>
      </c>
      <c r="I38" s="27">
        <v>0</v>
      </c>
      <c r="J38" s="27">
        <f t="shared" si="5"/>
        <v>0</v>
      </c>
      <c r="K38" s="27">
        <f t="shared" si="6"/>
        <v>0</v>
      </c>
    </row>
    <row r="39" spans="1:11" s="29" customFormat="1" ht="30" x14ac:dyDescent="0.2">
      <c r="A39" s="24"/>
      <c r="B39" s="26" t="s">
        <v>91</v>
      </c>
      <c r="C39" s="25" t="s">
        <v>64</v>
      </c>
      <c r="D39" s="25"/>
      <c r="E39" s="28" t="s">
        <v>51</v>
      </c>
      <c r="F39" s="26" t="s">
        <v>52</v>
      </c>
      <c r="G39" s="30">
        <v>2.5</v>
      </c>
      <c r="H39" s="27">
        <v>0</v>
      </c>
      <c r="I39" s="27">
        <v>0</v>
      </c>
      <c r="J39" s="27">
        <f t="shared" si="5"/>
        <v>0</v>
      </c>
      <c r="K39" s="27">
        <f t="shared" si="6"/>
        <v>0</v>
      </c>
    </row>
    <row r="40" spans="1:11" s="29" customFormat="1" x14ac:dyDescent="0.2">
      <c r="A40" s="24"/>
      <c r="B40" s="26" t="s">
        <v>92</v>
      </c>
      <c r="C40" s="25" t="s">
        <v>64</v>
      </c>
      <c r="D40" s="25"/>
      <c r="E40" s="28" t="s">
        <v>53</v>
      </c>
      <c r="F40" s="26" t="s">
        <v>54</v>
      </c>
      <c r="G40" s="30">
        <v>0.65</v>
      </c>
      <c r="H40" s="27">
        <v>0</v>
      </c>
      <c r="I40" s="27">
        <v>0</v>
      </c>
      <c r="J40" s="27">
        <f t="shared" si="5"/>
        <v>0</v>
      </c>
      <c r="K40" s="27">
        <f t="shared" si="6"/>
        <v>0</v>
      </c>
    </row>
    <row r="41" spans="1:11" s="29" customFormat="1" x14ac:dyDescent="0.2">
      <c r="A41" s="24"/>
      <c r="B41" s="26" t="s">
        <v>93</v>
      </c>
      <c r="C41" s="25" t="s">
        <v>64</v>
      </c>
      <c r="D41" s="25"/>
      <c r="E41" s="28" t="s">
        <v>55</v>
      </c>
      <c r="F41" s="26" t="s">
        <v>57</v>
      </c>
      <c r="G41" s="30">
        <v>9</v>
      </c>
      <c r="H41" s="27">
        <v>0</v>
      </c>
      <c r="I41" s="27">
        <v>0</v>
      </c>
      <c r="J41" s="27">
        <f t="shared" si="5"/>
        <v>0</v>
      </c>
      <c r="K41" s="27">
        <f t="shared" si="6"/>
        <v>0</v>
      </c>
    </row>
    <row r="42" spans="1:11" s="29" customFormat="1" x14ac:dyDescent="0.2">
      <c r="A42" s="24"/>
      <c r="B42" s="26" t="s">
        <v>94</v>
      </c>
      <c r="C42" s="25" t="s">
        <v>64</v>
      </c>
      <c r="D42" s="25"/>
      <c r="E42" s="28" t="s">
        <v>217</v>
      </c>
      <c r="F42" s="26" t="s">
        <v>57</v>
      </c>
      <c r="G42" s="30">
        <v>9</v>
      </c>
      <c r="H42" s="27">
        <v>0</v>
      </c>
      <c r="I42" s="27">
        <v>0</v>
      </c>
      <c r="J42" s="27">
        <f t="shared" si="5"/>
        <v>0</v>
      </c>
      <c r="K42" s="27">
        <f t="shared" si="6"/>
        <v>0</v>
      </c>
    </row>
    <row r="43" spans="1:11" s="29" customFormat="1" x14ac:dyDescent="0.2">
      <c r="A43" s="24"/>
      <c r="B43" s="26" t="s">
        <v>95</v>
      </c>
      <c r="C43" s="25" t="s">
        <v>64</v>
      </c>
      <c r="D43" s="25"/>
      <c r="E43" s="28" t="s">
        <v>58</v>
      </c>
      <c r="F43" s="26" t="s">
        <v>57</v>
      </c>
      <c r="G43" s="30">
        <v>9</v>
      </c>
      <c r="H43" s="27">
        <v>0</v>
      </c>
      <c r="I43" s="27">
        <v>0</v>
      </c>
      <c r="J43" s="27">
        <f t="shared" si="5"/>
        <v>0</v>
      </c>
      <c r="K43" s="27">
        <f t="shared" si="6"/>
        <v>0</v>
      </c>
    </row>
    <row r="44" spans="1:11" s="29" customFormat="1" x14ac:dyDescent="0.2">
      <c r="A44" s="24"/>
      <c r="B44" s="26" t="s">
        <v>239</v>
      </c>
      <c r="C44" s="25" t="s">
        <v>64</v>
      </c>
      <c r="D44" s="25"/>
      <c r="E44" s="28" t="s">
        <v>216</v>
      </c>
      <c r="F44" s="26" t="s">
        <v>57</v>
      </c>
      <c r="G44" s="30">
        <v>5</v>
      </c>
      <c r="H44" s="27">
        <v>0</v>
      </c>
      <c r="I44" s="27">
        <v>0</v>
      </c>
      <c r="J44" s="27">
        <f t="shared" si="5"/>
        <v>0</v>
      </c>
      <c r="K44" s="27">
        <f t="shared" si="6"/>
        <v>0</v>
      </c>
    </row>
    <row r="45" spans="1:11" x14ac:dyDescent="0.2">
      <c r="B45" s="149" t="s">
        <v>80</v>
      </c>
      <c r="C45" s="149"/>
      <c r="D45" s="149"/>
      <c r="E45" s="149"/>
      <c r="F45" s="149"/>
      <c r="G45" s="149"/>
      <c r="H45" s="149"/>
      <c r="I45" s="149"/>
      <c r="J45" s="37">
        <f>SUM(J29:J44)</f>
        <v>0</v>
      </c>
      <c r="K45" s="37">
        <f>SUM(K29:K44)</f>
        <v>0</v>
      </c>
    </row>
    <row r="46" spans="1:11" x14ac:dyDescent="0.2">
      <c r="G46" s="31"/>
    </row>
    <row r="47" spans="1:11" s="23" customFormat="1" ht="240" x14ac:dyDescent="0.2">
      <c r="A47" s="22"/>
      <c r="B47" s="33" t="s">
        <v>6</v>
      </c>
      <c r="C47" s="33" t="s">
        <v>41</v>
      </c>
      <c r="D47" s="33"/>
      <c r="E47" s="34" t="s">
        <v>257</v>
      </c>
      <c r="F47" s="33" t="s">
        <v>32</v>
      </c>
      <c r="G47" s="35">
        <v>1</v>
      </c>
      <c r="H47" s="36"/>
      <c r="I47" s="36"/>
      <c r="J47" s="36">
        <f>J64</f>
        <v>0</v>
      </c>
      <c r="K47" s="36">
        <f>K64</f>
        <v>0</v>
      </c>
    </row>
    <row r="48" spans="1:11" s="24" customFormat="1" x14ac:dyDescent="0.2">
      <c r="B48" s="26" t="s">
        <v>96</v>
      </c>
      <c r="C48" s="26" t="s">
        <v>3</v>
      </c>
      <c r="D48" s="26">
        <v>251</v>
      </c>
      <c r="E48" s="28" t="s">
        <v>62</v>
      </c>
      <c r="F48" s="26" t="s">
        <v>2</v>
      </c>
      <c r="G48" s="30">
        <v>15</v>
      </c>
      <c r="H48" s="27">
        <v>0</v>
      </c>
      <c r="I48" s="32">
        <v>0</v>
      </c>
      <c r="J48" s="27">
        <f>TRUNC(H48*G48,2)</f>
        <v>0</v>
      </c>
      <c r="K48" s="27">
        <f t="shared" ref="K48:K55" si="7">TRUNC(G48*I48,2)</f>
        <v>0</v>
      </c>
    </row>
    <row r="49" spans="1:11" s="24" customFormat="1" x14ac:dyDescent="0.2">
      <c r="B49" s="26" t="s">
        <v>97</v>
      </c>
      <c r="C49" s="26" t="s">
        <v>3</v>
      </c>
      <c r="D49" s="26">
        <v>34794</v>
      </c>
      <c r="E49" s="28" t="s">
        <v>61</v>
      </c>
      <c r="F49" s="26" t="s">
        <v>2</v>
      </c>
      <c r="G49" s="30">
        <v>15</v>
      </c>
      <c r="H49" s="27">
        <v>0</v>
      </c>
      <c r="I49" s="32">
        <v>0</v>
      </c>
      <c r="J49" s="27">
        <f t="shared" ref="J49:J63" si="8">TRUNC(H49*G49,2)</f>
        <v>0</v>
      </c>
      <c r="K49" s="27">
        <f t="shared" si="7"/>
        <v>0</v>
      </c>
    </row>
    <row r="50" spans="1:11" s="24" customFormat="1" x14ac:dyDescent="0.2">
      <c r="B50" s="26" t="s">
        <v>98</v>
      </c>
      <c r="C50" s="26" t="s">
        <v>3</v>
      </c>
      <c r="D50" s="26">
        <v>4750</v>
      </c>
      <c r="E50" s="28" t="s">
        <v>63</v>
      </c>
      <c r="F50" s="26" t="s">
        <v>2</v>
      </c>
      <c r="G50" s="30">
        <v>2</v>
      </c>
      <c r="H50" s="27">
        <v>0</v>
      </c>
      <c r="I50" s="32">
        <v>0</v>
      </c>
      <c r="J50" s="27">
        <f t="shared" si="8"/>
        <v>0</v>
      </c>
      <c r="K50" s="27">
        <f t="shared" si="7"/>
        <v>0</v>
      </c>
    </row>
    <row r="51" spans="1:11" s="29" customFormat="1" x14ac:dyDescent="0.2">
      <c r="A51" s="24"/>
      <c r="B51" s="26" t="s">
        <v>99</v>
      </c>
      <c r="C51" s="26" t="s">
        <v>3</v>
      </c>
      <c r="D51" s="25">
        <v>2689</v>
      </c>
      <c r="E51" s="28" t="s">
        <v>226</v>
      </c>
      <c r="F51" s="26" t="s">
        <v>57</v>
      </c>
      <c r="G51" s="30">
        <v>7.5</v>
      </c>
      <c r="H51" s="27">
        <v>0</v>
      </c>
      <c r="I51" s="27">
        <v>0</v>
      </c>
      <c r="J51" s="27">
        <f>TRUNC(H51*G51,2)</f>
        <v>0</v>
      </c>
      <c r="K51" s="27">
        <f t="shared" si="7"/>
        <v>0</v>
      </c>
    </row>
    <row r="52" spans="1:11" s="29" customFormat="1" ht="30" x14ac:dyDescent="0.2">
      <c r="A52" s="24"/>
      <c r="B52" s="26" t="s">
        <v>100</v>
      </c>
      <c r="C52" s="26" t="s">
        <v>3</v>
      </c>
      <c r="D52" s="25">
        <v>1021</v>
      </c>
      <c r="E52" s="28" t="s">
        <v>227</v>
      </c>
      <c r="F52" s="26" t="s">
        <v>57</v>
      </c>
      <c r="G52" s="30">
        <v>24</v>
      </c>
      <c r="H52" s="27">
        <v>0</v>
      </c>
      <c r="I52" s="27">
        <v>0</v>
      </c>
      <c r="J52" s="27">
        <f>TRUNC(H52*G52,2)</f>
        <v>0</v>
      </c>
      <c r="K52" s="27">
        <f t="shared" si="7"/>
        <v>0</v>
      </c>
    </row>
    <row r="53" spans="1:11" s="29" customFormat="1" x14ac:dyDescent="0.2">
      <c r="A53" s="24"/>
      <c r="B53" s="26" t="s">
        <v>101</v>
      </c>
      <c r="C53" s="26" t="s">
        <v>3</v>
      </c>
      <c r="D53" s="25">
        <v>34616</v>
      </c>
      <c r="E53" s="28" t="s">
        <v>222</v>
      </c>
      <c r="F53" s="26" t="s">
        <v>13</v>
      </c>
      <c r="G53" s="30">
        <v>1</v>
      </c>
      <c r="H53" s="27">
        <v>0</v>
      </c>
      <c r="I53" s="27">
        <v>0</v>
      </c>
      <c r="J53" s="27">
        <f>TRUNC(H53*G53,2)</f>
        <v>0</v>
      </c>
      <c r="K53" s="27">
        <f t="shared" si="7"/>
        <v>0</v>
      </c>
    </row>
    <row r="54" spans="1:11" s="24" customFormat="1" ht="60" x14ac:dyDescent="0.2">
      <c r="B54" s="26" t="s">
        <v>102</v>
      </c>
      <c r="C54" s="25" t="s">
        <v>64</v>
      </c>
      <c r="D54" s="25"/>
      <c r="E54" s="28" t="s">
        <v>258</v>
      </c>
      <c r="F54" s="26" t="s">
        <v>32</v>
      </c>
      <c r="G54" s="30">
        <v>1</v>
      </c>
      <c r="H54" s="27">
        <v>0</v>
      </c>
      <c r="I54" s="27">
        <v>0</v>
      </c>
      <c r="J54" s="27">
        <f t="shared" si="8"/>
        <v>0</v>
      </c>
      <c r="K54" s="27">
        <f t="shared" si="7"/>
        <v>0</v>
      </c>
    </row>
    <row r="55" spans="1:11" s="24" customFormat="1" x14ac:dyDescent="0.2">
      <c r="B55" s="26" t="s">
        <v>103</v>
      </c>
      <c r="C55" s="25" t="s">
        <v>64</v>
      </c>
      <c r="D55" s="25"/>
      <c r="E55" s="28" t="s">
        <v>237</v>
      </c>
      <c r="F55" s="26" t="s">
        <v>13</v>
      </c>
      <c r="G55" s="30">
        <v>1</v>
      </c>
      <c r="H55" s="27">
        <v>0</v>
      </c>
      <c r="I55" s="27">
        <v>0</v>
      </c>
      <c r="J55" s="27">
        <f t="shared" si="8"/>
        <v>0</v>
      </c>
      <c r="K55" s="27">
        <f t="shared" si="7"/>
        <v>0</v>
      </c>
    </row>
    <row r="56" spans="1:11" s="24" customFormat="1" x14ac:dyDescent="0.2">
      <c r="B56" s="26" t="s">
        <v>104</v>
      </c>
      <c r="C56" s="25" t="s">
        <v>64</v>
      </c>
      <c r="D56" s="26"/>
      <c r="E56" s="28" t="s">
        <v>49</v>
      </c>
      <c r="F56" s="26" t="s">
        <v>32</v>
      </c>
      <c r="G56" s="30">
        <v>1</v>
      </c>
      <c r="H56" s="27">
        <v>0</v>
      </c>
      <c r="I56" s="27">
        <v>0</v>
      </c>
      <c r="J56" s="27">
        <f t="shared" si="8"/>
        <v>0</v>
      </c>
      <c r="K56" s="27">
        <f t="shared" ref="K56:K63" si="9">TRUNC(G56*I56,2)</f>
        <v>0</v>
      </c>
    </row>
    <row r="57" spans="1:11" s="24" customFormat="1" x14ac:dyDescent="0.2">
      <c r="B57" s="26" t="s">
        <v>105</v>
      </c>
      <c r="C57" s="25" t="s">
        <v>64</v>
      </c>
      <c r="D57" s="26"/>
      <c r="E57" s="28" t="s">
        <v>50</v>
      </c>
      <c r="F57" s="26" t="s">
        <v>13</v>
      </c>
      <c r="G57" s="30">
        <v>4</v>
      </c>
      <c r="H57" s="27">
        <v>0</v>
      </c>
      <c r="I57" s="27">
        <v>0</v>
      </c>
      <c r="J57" s="27">
        <f t="shared" si="8"/>
        <v>0</v>
      </c>
      <c r="K57" s="27">
        <f t="shared" si="9"/>
        <v>0</v>
      </c>
    </row>
    <row r="58" spans="1:11" s="29" customFormat="1" ht="30" x14ac:dyDescent="0.2">
      <c r="A58" s="24"/>
      <c r="B58" s="26" t="s">
        <v>106</v>
      </c>
      <c r="C58" s="25" t="s">
        <v>64</v>
      </c>
      <c r="D58" s="25"/>
      <c r="E58" s="28" t="s">
        <v>51</v>
      </c>
      <c r="F58" s="26" t="s">
        <v>52</v>
      </c>
      <c r="G58" s="30">
        <v>3</v>
      </c>
      <c r="H58" s="27">
        <v>0</v>
      </c>
      <c r="I58" s="27">
        <v>0</v>
      </c>
      <c r="J58" s="27">
        <f t="shared" si="8"/>
        <v>0</v>
      </c>
      <c r="K58" s="27">
        <f t="shared" si="9"/>
        <v>0</v>
      </c>
    </row>
    <row r="59" spans="1:11" s="29" customFormat="1" x14ac:dyDescent="0.2">
      <c r="A59" s="24"/>
      <c r="B59" s="26" t="s">
        <v>107</v>
      </c>
      <c r="C59" s="25" t="s">
        <v>64</v>
      </c>
      <c r="D59" s="25"/>
      <c r="E59" s="28" t="s">
        <v>53</v>
      </c>
      <c r="F59" s="26" t="s">
        <v>54</v>
      </c>
      <c r="G59" s="30">
        <v>0.85</v>
      </c>
      <c r="H59" s="27">
        <v>0</v>
      </c>
      <c r="I59" s="27">
        <v>0</v>
      </c>
      <c r="J59" s="27">
        <f t="shared" si="8"/>
        <v>0</v>
      </c>
      <c r="K59" s="27">
        <f t="shared" si="9"/>
        <v>0</v>
      </c>
    </row>
    <row r="60" spans="1:11" s="29" customFormat="1" x14ac:dyDescent="0.2">
      <c r="A60" s="24"/>
      <c r="B60" s="26" t="s">
        <v>108</v>
      </c>
      <c r="C60" s="25" t="s">
        <v>64</v>
      </c>
      <c r="D60" s="25"/>
      <c r="E60" s="28" t="s">
        <v>56</v>
      </c>
      <c r="F60" s="26" t="s">
        <v>57</v>
      </c>
      <c r="G60" s="30">
        <v>7.5</v>
      </c>
      <c r="H60" s="27">
        <v>0</v>
      </c>
      <c r="I60" s="27">
        <v>0</v>
      </c>
      <c r="J60" s="27">
        <f t="shared" si="8"/>
        <v>0</v>
      </c>
      <c r="K60" s="27">
        <f t="shared" si="9"/>
        <v>0</v>
      </c>
    </row>
    <row r="61" spans="1:11" s="29" customFormat="1" x14ac:dyDescent="0.2">
      <c r="A61" s="24"/>
      <c r="B61" s="26" t="s">
        <v>109</v>
      </c>
      <c r="C61" s="25" t="s">
        <v>64</v>
      </c>
      <c r="D61" s="25"/>
      <c r="E61" s="28" t="s">
        <v>217</v>
      </c>
      <c r="F61" s="26" t="s">
        <v>57</v>
      </c>
      <c r="G61" s="30">
        <v>7.5</v>
      </c>
      <c r="H61" s="27">
        <v>0</v>
      </c>
      <c r="I61" s="27">
        <v>0</v>
      </c>
      <c r="J61" s="27">
        <f t="shared" si="8"/>
        <v>0</v>
      </c>
      <c r="K61" s="27">
        <f t="shared" si="9"/>
        <v>0</v>
      </c>
    </row>
    <row r="62" spans="1:11" s="29" customFormat="1" x14ac:dyDescent="0.2">
      <c r="A62" s="24"/>
      <c r="B62" s="26" t="s">
        <v>110</v>
      </c>
      <c r="C62" s="25" t="s">
        <v>64</v>
      </c>
      <c r="D62" s="25"/>
      <c r="E62" s="28" t="s">
        <v>58</v>
      </c>
      <c r="F62" s="26" t="s">
        <v>57</v>
      </c>
      <c r="G62" s="30">
        <v>7.5</v>
      </c>
      <c r="H62" s="27">
        <v>0</v>
      </c>
      <c r="I62" s="27">
        <v>0</v>
      </c>
      <c r="J62" s="27">
        <f t="shared" si="8"/>
        <v>0</v>
      </c>
      <c r="K62" s="27">
        <f t="shared" si="9"/>
        <v>0</v>
      </c>
    </row>
    <row r="63" spans="1:11" s="29" customFormat="1" x14ac:dyDescent="0.2">
      <c r="A63" s="24"/>
      <c r="B63" s="26" t="s">
        <v>240</v>
      </c>
      <c r="C63" s="25" t="s">
        <v>64</v>
      </c>
      <c r="D63" s="25"/>
      <c r="E63" s="28" t="s">
        <v>216</v>
      </c>
      <c r="F63" s="26" t="s">
        <v>57</v>
      </c>
      <c r="G63" s="30">
        <v>5</v>
      </c>
      <c r="H63" s="27">
        <v>0</v>
      </c>
      <c r="I63" s="27">
        <v>0</v>
      </c>
      <c r="J63" s="27">
        <f t="shared" si="8"/>
        <v>0</v>
      </c>
      <c r="K63" s="27">
        <f t="shared" si="9"/>
        <v>0</v>
      </c>
    </row>
    <row r="64" spans="1:11" x14ac:dyDescent="0.2">
      <c r="B64" s="149" t="s">
        <v>80</v>
      </c>
      <c r="C64" s="149"/>
      <c r="D64" s="149"/>
      <c r="E64" s="149"/>
      <c r="F64" s="149"/>
      <c r="G64" s="149"/>
      <c r="H64" s="149"/>
      <c r="I64" s="149"/>
      <c r="J64" s="37">
        <f>SUM(J48:J63)</f>
        <v>0</v>
      </c>
      <c r="K64" s="37">
        <f>SUM(K48:K63)</f>
        <v>0</v>
      </c>
    </row>
    <row r="65" spans="1:11" x14ac:dyDescent="0.2">
      <c r="G65" s="31"/>
    </row>
    <row r="66" spans="1:11" s="23" customFormat="1" ht="240" x14ac:dyDescent="0.2">
      <c r="A66" s="22"/>
      <c r="B66" s="33" t="s">
        <v>7</v>
      </c>
      <c r="C66" s="33" t="s">
        <v>41</v>
      </c>
      <c r="D66" s="33"/>
      <c r="E66" s="34" t="s">
        <v>259</v>
      </c>
      <c r="F66" s="33" t="s">
        <v>32</v>
      </c>
      <c r="G66" s="35">
        <v>1</v>
      </c>
      <c r="H66" s="36"/>
      <c r="I66" s="36"/>
      <c r="J66" s="36">
        <f>J83</f>
        <v>0</v>
      </c>
      <c r="K66" s="36">
        <f>K83</f>
        <v>0</v>
      </c>
    </row>
    <row r="67" spans="1:11" s="24" customFormat="1" x14ac:dyDescent="0.2">
      <c r="B67" s="26" t="s">
        <v>111</v>
      </c>
      <c r="C67" s="26" t="s">
        <v>3</v>
      </c>
      <c r="D67" s="26">
        <v>251</v>
      </c>
      <c r="E67" s="28" t="s">
        <v>62</v>
      </c>
      <c r="F67" s="26" t="s">
        <v>2</v>
      </c>
      <c r="G67" s="30">
        <v>20</v>
      </c>
      <c r="H67" s="27">
        <v>0</v>
      </c>
      <c r="I67" s="32">
        <v>0</v>
      </c>
      <c r="J67" s="27">
        <f>TRUNC(H67*G67,2)</f>
        <v>0</v>
      </c>
      <c r="K67" s="27">
        <f t="shared" ref="K67:K74" si="10">TRUNC(G67*I67,2)</f>
        <v>0</v>
      </c>
    </row>
    <row r="68" spans="1:11" s="24" customFormat="1" x14ac:dyDescent="0.2">
      <c r="B68" s="26" t="s">
        <v>112</v>
      </c>
      <c r="C68" s="26" t="s">
        <v>3</v>
      </c>
      <c r="D68" s="26">
        <v>34794</v>
      </c>
      <c r="E68" s="28" t="s">
        <v>61</v>
      </c>
      <c r="F68" s="26" t="s">
        <v>2</v>
      </c>
      <c r="G68" s="30">
        <v>20</v>
      </c>
      <c r="H68" s="27">
        <v>0</v>
      </c>
      <c r="I68" s="32">
        <v>0</v>
      </c>
      <c r="J68" s="27">
        <f t="shared" ref="J68:J82" si="11">TRUNC(H68*G68,2)</f>
        <v>0</v>
      </c>
      <c r="K68" s="27">
        <f t="shared" si="10"/>
        <v>0</v>
      </c>
    </row>
    <row r="69" spans="1:11" s="24" customFormat="1" x14ac:dyDescent="0.2">
      <c r="B69" s="26" t="s">
        <v>113</v>
      </c>
      <c r="C69" s="26" t="s">
        <v>3</v>
      </c>
      <c r="D69" s="26">
        <v>4750</v>
      </c>
      <c r="E69" s="28" t="s">
        <v>63</v>
      </c>
      <c r="F69" s="26" t="s">
        <v>2</v>
      </c>
      <c r="G69" s="30">
        <v>2</v>
      </c>
      <c r="H69" s="27">
        <v>0</v>
      </c>
      <c r="I69" s="32">
        <v>0</v>
      </c>
      <c r="J69" s="27">
        <f t="shared" si="11"/>
        <v>0</v>
      </c>
      <c r="K69" s="27">
        <f t="shared" si="10"/>
        <v>0</v>
      </c>
    </row>
    <row r="70" spans="1:11" s="29" customFormat="1" x14ac:dyDescent="0.2">
      <c r="A70" s="24"/>
      <c r="B70" s="26" t="s">
        <v>114</v>
      </c>
      <c r="C70" s="26" t="s">
        <v>3</v>
      </c>
      <c r="D70" s="25">
        <v>2689</v>
      </c>
      <c r="E70" s="28" t="s">
        <v>226</v>
      </c>
      <c r="F70" s="26" t="s">
        <v>57</v>
      </c>
      <c r="G70" s="30">
        <v>13</v>
      </c>
      <c r="H70" s="27">
        <v>0</v>
      </c>
      <c r="I70" s="27">
        <v>0</v>
      </c>
      <c r="J70" s="27">
        <f>TRUNC(H70*G70,2)</f>
        <v>0</v>
      </c>
      <c r="K70" s="27">
        <f t="shared" si="10"/>
        <v>0</v>
      </c>
    </row>
    <row r="71" spans="1:11" s="29" customFormat="1" ht="30" x14ac:dyDescent="0.2">
      <c r="A71" s="24"/>
      <c r="B71" s="26" t="s">
        <v>115</v>
      </c>
      <c r="C71" s="26" t="s">
        <v>3</v>
      </c>
      <c r="D71" s="25">
        <v>1021</v>
      </c>
      <c r="E71" s="28" t="s">
        <v>227</v>
      </c>
      <c r="F71" s="26" t="s">
        <v>57</v>
      </c>
      <c r="G71" s="30">
        <v>36</v>
      </c>
      <c r="H71" s="27">
        <v>0</v>
      </c>
      <c r="I71" s="27">
        <v>0</v>
      </c>
      <c r="J71" s="27">
        <f>TRUNC(H71*G71,2)</f>
        <v>0</v>
      </c>
      <c r="K71" s="27">
        <f t="shared" si="10"/>
        <v>0</v>
      </c>
    </row>
    <row r="72" spans="1:11" s="29" customFormat="1" x14ac:dyDescent="0.2">
      <c r="A72" s="24"/>
      <c r="B72" s="26" t="s">
        <v>116</v>
      </c>
      <c r="C72" s="26" t="s">
        <v>3</v>
      </c>
      <c r="D72" s="25">
        <v>34616</v>
      </c>
      <c r="E72" s="28" t="s">
        <v>223</v>
      </c>
      <c r="F72" s="26" t="s">
        <v>13</v>
      </c>
      <c r="G72" s="30">
        <v>1</v>
      </c>
      <c r="H72" s="27">
        <v>0</v>
      </c>
      <c r="I72" s="27">
        <v>0</v>
      </c>
      <c r="J72" s="27">
        <f>TRUNC(H72*G72,2)</f>
        <v>0</v>
      </c>
      <c r="K72" s="27">
        <f t="shared" si="10"/>
        <v>0</v>
      </c>
    </row>
    <row r="73" spans="1:11" s="24" customFormat="1" ht="60" x14ac:dyDescent="0.2">
      <c r="B73" s="26" t="s">
        <v>117</v>
      </c>
      <c r="C73" s="25" t="s">
        <v>64</v>
      </c>
      <c r="D73" s="25"/>
      <c r="E73" s="28" t="s">
        <v>260</v>
      </c>
      <c r="F73" s="26" t="s">
        <v>32</v>
      </c>
      <c r="G73" s="30">
        <v>1</v>
      </c>
      <c r="H73" s="27">
        <v>0</v>
      </c>
      <c r="I73" s="27">
        <v>0</v>
      </c>
      <c r="J73" s="27">
        <f t="shared" si="11"/>
        <v>0</v>
      </c>
      <c r="K73" s="27">
        <f t="shared" si="10"/>
        <v>0</v>
      </c>
    </row>
    <row r="74" spans="1:11" s="24" customFormat="1" x14ac:dyDescent="0.2">
      <c r="B74" s="26" t="s">
        <v>118</v>
      </c>
      <c r="C74" s="25" t="s">
        <v>64</v>
      </c>
      <c r="D74" s="25"/>
      <c r="E74" s="28" t="s">
        <v>237</v>
      </c>
      <c r="F74" s="26" t="s">
        <v>13</v>
      </c>
      <c r="G74" s="30">
        <v>1</v>
      </c>
      <c r="H74" s="27">
        <v>0</v>
      </c>
      <c r="I74" s="27">
        <v>0</v>
      </c>
      <c r="J74" s="27">
        <f t="shared" si="11"/>
        <v>0</v>
      </c>
      <c r="K74" s="27">
        <f t="shared" si="10"/>
        <v>0</v>
      </c>
    </row>
    <row r="75" spans="1:11" s="24" customFormat="1" x14ac:dyDescent="0.2">
      <c r="B75" s="26" t="s">
        <v>119</v>
      </c>
      <c r="C75" s="25" t="s">
        <v>64</v>
      </c>
      <c r="D75" s="26"/>
      <c r="E75" s="28" t="s">
        <v>49</v>
      </c>
      <c r="F75" s="26" t="s">
        <v>32</v>
      </c>
      <c r="G75" s="30">
        <v>1</v>
      </c>
      <c r="H75" s="27">
        <v>0</v>
      </c>
      <c r="I75" s="27">
        <v>0</v>
      </c>
      <c r="J75" s="27">
        <f t="shared" si="11"/>
        <v>0</v>
      </c>
      <c r="K75" s="27">
        <f t="shared" ref="K75:K82" si="12">TRUNC(G75*I75,2)</f>
        <v>0</v>
      </c>
    </row>
    <row r="76" spans="1:11" s="24" customFormat="1" x14ac:dyDescent="0.2">
      <c r="B76" s="26" t="s">
        <v>120</v>
      </c>
      <c r="C76" s="25" t="s">
        <v>64</v>
      </c>
      <c r="D76" s="26"/>
      <c r="E76" s="28" t="s">
        <v>50</v>
      </c>
      <c r="F76" s="26" t="s">
        <v>13</v>
      </c>
      <c r="G76" s="30">
        <v>4</v>
      </c>
      <c r="H76" s="27">
        <v>0</v>
      </c>
      <c r="I76" s="27">
        <v>0</v>
      </c>
      <c r="J76" s="27">
        <f t="shared" si="11"/>
        <v>0</v>
      </c>
      <c r="K76" s="27">
        <f t="shared" si="12"/>
        <v>0</v>
      </c>
    </row>
    <row r="77" spans="1:11" s="29" customFormat="1" ht="30" x14ac:dyDescent="0.2">
      <c r="A77" s="24"/>
      <c r="B77" s="26" t="s">
        <v>121</v>
      </c>
      <c r="C77" s="25" t="s">
        <v>64</v>
      </c>
      <c r="D77" s="25"/>
      <c r="E77" s="28" t="s">
        <v>51</v>
      </c>
      <c r="F77" s="26" t="s">
        <v>52</v>
      </c>
      <c r="G77" s="30">
        <v>3.5</v>
      </c>
      <c r="H77" s="27">
        <v>0</v>
      </c>
      <c r="I77" s="27">
        <v>0</v>
      </c>
      <c r="J77" s="27">
        <f t="shared" si="11"/>
        <v>0</v>
      </c>
      <c r="K77" s="27">
        <f t="shared" si="12"/>
        <v>0</v>
      </c>
    </row>
    <row r="78" spans="1:11" s="29" customFormat="1" x14ac:dyDescent="0.2">
      <c r="A78" s="24"/>
      <c r="B78" s="26" t="s">
        <v>122</v>
      </c>
      <c r="C78" s="25" t="s">
        <v>64</v>
      </c>
      <c r="D78" s="25"/>
      <c r="E78" s="28" t="s">
        <v>53</v>
      </c>
      <c r="F78" s="26" t="s">
        <v>54</v>
      </c>
      <c r="G78" s="30">
        <v>1</v>
      </c>
      <c r="H78" s="27">
        <v>0</v>
      </c>
      <c r="I78" s="27">
        <v>0</v>
      </c>
      <c r="J78" s="27">
        <f t="shared" si="11"/>
        <v>0</v>
      </c>
      <c r="K78" s="27">
        <f t="shared" si="12"/>
        <v>0</v>
      </c>
    </row>
    <row r="79" spans="1:11" s="29" customFormat="1" x14ac:dyDescent="0.2">
      <c r="A79" s="24"/>
      <c r="B79" s="26" t="s">
        <v>123</v>
      </c>
      <c r="C79" s="25" t="s">
        <v>64</v>
      </c>
      <c r="D79" s="25"/>
      <c r="E79" s="28" t="s">
        <v>56</v>
      </c>
      <c r="F79" s="26" t="s">
        <v>57</v>
      </c>
      <c r="G79" s="30">
        <v>13</v>
      </c>
      <c r="H79" s="27">
        <v>0</v>
      </c>
      <c r="I79" s="27">
        <v>0</v>
      </c>
      <c r="J79" s="27">
        <f t="shared" si="11"/>
        <v>0</v>
      </c>
      <c r="K79" s="27">
        <f t="shared" si="12"/>
        <v>0</v>
      </c>
    </row>
    <row r="80" spans="1:11" s="29" customFormat="1" x14ac:dyDescent="0.2">
      <c r="A80" s="24"/>
      <c r="B80" s="26" t="s">
        <v>124</v>
      </c>
      <c r="C80" s="25" t="s">
        <v>64</v>
      </c>
      <c r="D80" s="25"/>
      <c r="E80" s="28" t="s">
        <v>217</v>
      </c>
      <c r="F80" s="26" t="s">
        <v>57</v>
      </c>
      <c r="G80" s="30">
        <v>13</v>
      </c>
      <c r="H80" s="27">
        <v>0</v>
      </c>
      <c r="I80" s="27">
        <v>0</v>
      </c>
      <c r="J80" s="27">
        <f t="shared" si="11"/>
        <v>0</v>
      </c>
      <c r="K80" s="27">
        <f t="shared" si="12"/>
        <v>0</v>
      </c>
    </row>
    <row r="81" spans="1:11" s="29" customFormat="1" x14ac:dyDescent="0.2">
      <c r="A81" s="24"/>
      <c r="B81" s="26" t="s">
        <v>125</v>
      </c>
      <c r="C81" s="25" t="s">
        <v>64</v>
      </c>
      <c r="D81" s="25"/>
      <c r="E81" s="28" t="s">
        <v>58</v>
      </c>
      <c r="F81" s="26" t="s">
        <v>57</v>
      </c>
      <c r="G81" s="30">
        <v>13</v>
      </c>
      <c r="H81" s="27">
        <v>0</v>
      </c>
      <c r="I81" s="27">
        <v>0</v>
      </c>
      <c r="J81" s="27">
        <f t="shared" si="11"/>
        <v>0</v>
      </c>
      <c r="K81" s="27">
        <f t="shared" si="12"/>
        <v>0</v>
      </c>
    </row>
    <row r="82" spans="1:11" s="29" customFormat="1" x14ac:dyDescent="0.2">
      <c r="A82" s="24"/>
      <c r="B82" s="26" t="s">
        <v>241</v>
      </c>
      <c r="C82" s="25" t="s">
        <v>64</v>
      </c>
      <c r="D82" s="25"/>
      <c r="E82" s="28" t="s">
        <v>216</v>
      </c>
      <c r="F82" s="26" t="s">
        <v>57</v>
      </c>
      <c r="G82" s="30">
        <v>8</v>
      </c>
      <c r="H82" s="27">
        <v>0</v>
      </c>
      <c r="I82" s="27">
        <v>0</v>
      </c>
      <c r="J82" s="27">
        <f t="shared" si="11"/>
        <v>0</v>
      </c>
      <c r="K82" s="27">
        <f t="shared" si="12"/>
        <v>0</v>
      </c>
    </row>
    <row r="83" spans="1:11" x14ac:dyDescent="0.2">
      <c r="B83" s="149" t="s">
        <v>80</v>
      </c>
      <c r="C83" s="149"/>
      <c r="D83" s="149"/>
      <c r="E83" s="149"/>
      <c r="F83" s="149"/>
      <c r="G83" s="149"/>
      <c r="H83" s="149"/>
      <c r="I83" s="149"/>
      <c r="J83" s="37">
        <f>SUM(J67:J82)</f>
        <v>0</v>
      </c>
      <c r="K83" s="37">
        <f>SUM(K67:K82)</f>
        <v>0</v>
      </c>
    </row>
    <row r="84" spans="1:11" x14ac:dyDescent="0.2">
      <c r="G84" s="31"/>
    </row>
    <row r="85" spans="1:11" s="23" customFormat="1" ht="240" x14ac:dyDescent="0.2">
      <c r="A85" s="22"/>
      <c r="B85" s="33" t="s">
        <v>16</v>
      </c>
      <c r="C85" s="33" t="s">
        <v>41</v>
      </c>
      <c r="D85" s="33"/>
      <c r="E85" s="34" t="s">
        <v>261</v>
      </c>
      <c r="F85" s="33" t="s">
        <v>32</v>
      </c>
      <c r="G85" s="35">
        <v>1</v>
      </c>
      <c r="H85" s="36"/>
      <c r="I85" s="36"/>
      <c r="J85" s="36">
        <f>J102</f>
        <v>0</v>
      </c>
      <c r="K85" s="36">
        <f>K102</f>
        <v>0</v>
      </c>
    </row>
    <row r="86" spans="1:11" s="24" customFormat="1" x14ac:dyDescent="0.2">
      <c r="B86" s="26" t="s">
        <v>126</v>
      </c>
      <c r="C86" s="26" t="s">
        <v>3</v>
      </c>
      <c r="D86" s="26">
        <v>251</v>
      </c>
      <c r="E86" s="28" t="s">
        <v>62</v>
      </c>
      <c r="F86" s="26" t="s">
        <v>2</v>
      </c>
      <c r="G86" s="30">
        <v>20</v>
      </c>
      <c r="H86" s="27">
        <v>0</v>
      </c>
      <c r="I86" s="32">
        <v>0</v>
      </c>
      <c r="J86" s="27">
        <f>TRUNC(H86*G86,2)</f>
        <v>0</v>
      </c>
      <c r="K86" s="27">
        <f t="shared" ref="K86:K93" si="13">TRUNC(G86*I86,2)</f>
        <v>0</v>
      </c>
    </row>
    <row r="87" spans="1:11" s="24" customFormat="1" x14ac:dyDescent="0.2">
      <c r="B87" s="26" t="s">
        <v>127</v>
      </c>
      <c r="C87" s="26" t="s">
        <v>3</v>
      </c>
      <c r="D87" s="26">
        <v>34794</v>
      </c>
      <c r="E87" s="28" t="s">
        <v>61</v>
      </c>
      <c r="F87" s="26" t="s">
        <v>2</v>
      </c>
      <c r="G87" s="30">
        <v>20</v>
      </c>
      <c r="H87" s="27">
        <v>0</v>
      </c>
      <c r="I87" s="32">
        <v>0</v>
      </c>
      <c r="J87" s="27">
        <f t="shared" ref="J87:J101" si="14">TRUNC(H87*G87,2)</f>
        <v>0</v>
      </c>
      <c r="K87" s="27">
        <f t="shared" si="13"/>
        <v>0</v>
      </c>
    </row>
    <row r="88" spans="1:11" s="24" customFormat="1" x14ac:dyDescent="0.2">
      <c r="B88" s="26" t="s">
        <v>128</v>
      </c>
      <c r="C88" s="26" t="s">
        <v>3</v>
      </c>
      <c r="D88" s="26">
        <v>4750</v>
      </c>
      <c r="E88" s="28" t="s">
        <v>63</v>
      </c>
      <c r="F88" s="26" t="s">
        <v>2</v>
      </c>
      <c r="G88" s="30">
        <v>2</v>
      </c>
      <c r="H88" s="27">
        <v>0</v>
      </c>
      <c r="I88" s="32">
        <v>0</v>
      </c>
      <c r="J88" s="27">
        <f t="shared" si="14"/>
        <v>0</v>
      </c>
      <c r="K88" s="27">
        <f t="shared" si="13"/>
        <v>0</v>
      </c>
    </row>
    <row r="89" spans="1:11" s="29" customFormat="1" x14ac:dyDescent="0.2">
      <c r="A89" s="24"/>
      <c r="B89" s="26" t="s">
        <v>129</v>
      </c>
      <c r="C89" s="26" t="s">
        <v>3</v>
      </c>
      <c r="D89" s="25">
        <v>2689</v>
      </c>
      <c r="E89" s="28" t="s">
        <v>226</v>
      </c>
      <c r="F89" s="26" t="s">
        <v>57</v>
      </c>
      <c r="G89" s="30">
        <v>20</v>
      </c>
      <c r="H89" s="27">
        <v>0</v>
      </c>
      <c r="I89" s="27">
        <v>0</v>
      </c>
      <c r="J89" s="27">
        <f>TRUNC(H89*G89,2)</f>
        <v>0</v>
      </c>
      <c r="K89" s="27">
        <f t="shared" si="13"/>
        <v>0</v>
      </c>
    </row>
    <row r="90" spans="1:11" s="29" customFormat="1" ht="30" x14ac:dyDescent="0.2">
      <c r="A90" s="24"/>
      <c r="B90" s="26" t="s">
        <v>130</v>
      </c>
      <c r="C90" s="26" t="s">
        <v>3</v>
      </c>
      <c r="D90" s="25">
        <v>994</v>
      </c>
      <c r="E90" s="28" t="s">
        <v>228</v>
      </c>
      <c r="F90" s="26" t="s">
        <v>57</v>
      </c>
      <c r="G90" s="30">
        <v>24</v>
      </c>
      <c r="H90" s="27">
        <v>0</v>
      </c>
      <c r="I90" s="27">
        <v>0</v>
      </c>
      <c r="J90" s="27">
        <f>TRUNC(H90*G90,2)</f>
        <v>0</v>
      </c>
      <c r="K90" s="27">
        <f t="shared" si="13"/>
        <v>0</v>
      </c>
    </row>
    <row r="91" spans="1:11" s="29" customFormat="1" x14ac:dyDescent="0.2">
      <c r="A91" s="24"/>
      <c r="B91" s="26" t="s">
        <v>131</v>
      </c>
      <c r="C91" s="26" t="s">
        <v>3</v>
      </c>
      <c r="D91" s="25">
        <v>34616</v>
      </c>
      <c r="E91" s="28" t="s">
        <v>224</v>
      </c>
      <c r="F91" s="26" t="s">
        <v>13</v>
      </c>
      <c r="G91" s="30">
        <v>1</v>
      </c>
      <c r="H91" s="27">
        <v>0</v>
      </c>
      <c r="I91" s="27">
        <v>0</v>
      </c>
      <c r="J91" s="27">
        <f>TRUNC(H91*G91,2)</f>
        <v>0</v>
      </c>
      <c r="K91" s="27">
        <f t="shared" si="13"/>
        <v>0</v>
      </c>
    </row>
    <row r="92" spans="1:11" s="24" customFormat="1" ht="60" x14ac:dyDescent="0.2">
      <c r="B92" s="26" t="s">
        <v>132</v>
      </c>
      <c r="C92" s="25" t="s">
        <v>64</v>
      </c>
      <c r="D92" s="25"/>
      <c r="E92" s="28" t="s">
        <v>262</v>
      </c>
      <c r="F92" s="26" t="s">
        <v>32</v>
      </c>
      <c r="G92" s="30">
        <v>1</v>
      </c>
      <c r="H92" s="27">
        <v>0</v>
      </c>
      <c r="I92" s="27">
        <v>0</v>
      </c>
      <c r="J92" s="27">
        <f t="shared" si="14"/>
        <v>0</v>
      </c>
      <c r="K92" s="27">
        <f t="shared" si="13"/>
        <v>0</v>
      </c>
    </row>
    <row r="93" spans="1:11" s="24" customFormat="1" x14ac:dyDescent="0.2">
      <c r="B93" s="26" t="s">
        <v>133</v>
      </c>
      <c r="C93" s="25" t="s">
        <v>64</v>
      </c>
      <c r="D93" s="25"/>
      <c r="E93" s="28" t="s">
        <v>237</v>
      </c>
      <c r="F93" s="26" t="s">
        <v>13</v>
      </c>
      <c r="G93" s="30">
        <v>1</v>
      </c>
      <c r="H93" s="27">
        <v>0</v>
      </c>
      <c r="I93" s="27">
        <v>0</v>
      </c>
      <c r="J93" s="27">
        <f t="shared" si="14"/>
        <v>0</v>
      </c>
      <c r="K93" s="27">
        <f t="shared" si="13"/>
        <v>0</v>
      </c>
    </row>
    <row r="94" spans="1:11" s="24" customFormat="1" x14ac:dyDescent="0.2">
      <c r="B94" s="26" t="s">
        <v>134</v>
      </c>
      <c r="C94" s="25" t="s">
        <v>64</v>
      </c>
      <c r="D94" s="26"/>
      <c r="E94" s="28" t="s">
        <v>49</v>
      </c>
      <c r="F94" s="26" t="s">
        <v>32</v>
      </c>
      <c r="G94" s="30">
        <v>1</v>
      </c>
      <c r="H94" s="27">
        <v>0</v>
      </c>
      <c r="I94" s="27">
        <v>0</v>
      </c>
      <c r="J94" s="27">
        <f t="shared" si="14"/>
        <v>0</v>
      </c>
      <c r="K94" s="27">
        <f t="shared" ref="K94:K101" si="15">TRUNC(G94*I94,2)</f>
        <v>0</v>
      </c>
    </row>
    <row r="95" spans="1:11" s="24" customFormat="1" x14ac:dyDescent="0.2">
      <c r="B95" s="26" t="s">
        <v>135</v>
      </c>
      <c r="C95" s="25" t="s">
        <v>64</v>
      </c>
      <c r="D95" s="26"/>
      <c r="E95" s="28" t="s">
        <v>50</v>
      </c>
      <c r="F95" s="26" t="s">
        <v>13</v>
      </c>
      <c r="G95" s="30">
        <v>4</v>
      </c>
      <c r="H95" s="27">
        <v>0</v>
      </c>
      <c r="I95" s="27">
        <v>0</v>
      </c>
      <c r="J95" s="27">
        <f t="shared" si="14"/>
        <v>0</v>
      </c>
      <c r="K95" s="27">
        <f t="shared" si="15"/>
        <v>0</v>
      </c>
    </row>
    <row r="96" spans="1:11" s="29" customFormat="1" ht="30" x14ac:dyDescent="0.2">
      <c r="A96" s="24"/>
      <c r="B96" s="26" t="s">
        <v>136</v>
      </c>
      <c r="C96" s="25" t="s">
        <v>64</v>
      </c>
      <c r="D96" s="25"/>
      <c r="E96" s="28" t="s">
        <v>51</v>
      </c>
      <c r="F96" s="26" t="s">
        <v>52</v>
      </c>
      <c r="G96" s="30">
        <v>4</v>
      </c>
      <c r="H96" s="27">
        <v>0</v>
      </c>
      <c r="I96" s="27">
        <v>0</v>
      </c>
      <c r="J96" s="27">
        <f t="shared" si="14"/>
        <v>0</v>
      </c>
      <c r="K96" s="27">
        <f t="shared" si="15"/>
        <v>0</v>
      </c>
    </row>
    <row r="97" spans="1:11" s="29" customFormat="1" x14ac:dyDescent="0.2">
      <c r="A97" s="24"/>
      <c r="B97" s="26" t="s">
        <v>137</v>
      </c>
      <c r="C97" s="25" t="s">
        <v>64</v>
      </c>
      <c r="D97" s="25"/>
      <c r="E97" s="28" t="s">
        <v>53</v>
      </c>
      <c r="F97" s="26" t="s">
        <v>54</v>
      </c>
      <c r="G97" s="30">
        <v>1.5</v>
      </c>
      <c r="H97" s="27">
        <v>0</v>
      </c>
      <c r="I97" s="27">
        <v>0</v>
      </c>
      <c r="J97" s="27">
        <f t="shared" si="14"/>
        <v>0</v>
      </c>
      <c r="K97" s="27">
        <f t="shared" si="15"/>
        <v>0</v>
      </c>
    </row>
    <row r="98" spans="1:11" s="29" customFormat="1" x14ac:dyDescent="0.2">
      <c r="A98" s="24"/>
      <c r="B98" s="26" t="s">
        <v>138</v>
      </c>
      <c r="C98" s="25" t="s">
        <v>64</v>
      </c>
      <c r="D98" s="25"/>
      <c r="E98" s="28" t="s">
        <v>56</v>
      </c>
      <c r="F98" s="26" t="s">
        <v>57</v>
      </c>
      <c r="G98" s="30">
        <v>24</v>
      </c>
      <c r="H98" s="27">
        <v>0</v>
      </c>
      <c r="I98" s="27">
        <v>0</v>
      </c>
      <c r="J98" s="27">
        <f t="shared" si="14"/>
        <v>0</v>
      </c>
      <c r="K98" s="27">
        <f t="shared" si="15"/>
        <v>0</v>
      </c>
    </row>
    <row r="99" spans="1:11" s="29" customFormat="1" x14ac:dyDescent="0.2">
      <c r="A99" s="24"/>
      <c r="B99" s="26" t="s">
        <v>139</v>
      </c>
      <c r="C99" s="25" t="s">
        <v>64</v>
      </c>
      <c r="D99" s="25"/>
      <c r="E99" s="28" t="s">
        <v>217</v>
      </c>
      <c r="F99" s="26" t="s">
        <v>57</v>
      </c>
      <c r="G99" s="30">
        <v>24</v>
      </c>
      <c r="H99" s="27">
        <v>0</v>
      </c>
      <c r="I99" s="27">
        <v>0</v>
      </c>
      <c r="J99" s="27">
        <f t="shared" si="14"/>
        <v>0</v>
      </c>
      <c r="K99" s="27">
        <f t="shared" si="15"/>
        <v>0</v>
      </c>
    </row>
    <row r="100" spans="1:11" s="29" customFormat="1" x14ac:dyDescent="0.2">
      <c r="A100" s="24"/>
      <c r="B100" s="26" t="s">
        <v>140</v>
      </c>
      <c r="C100" s="25" t="s">
        <v>64</v>
      </c>
      <c r="D100" s="25"/>
      <c r="E100" s="28" t="s">
        <v>58</v>
      </c>
      <c r="F100" s="26" t="s">
        <v>57</v>
      </c>
      <c r="G100" s="30">
        <v>24</v>
      </c>
      <c r="H100" s="27">
        <v>0</v>
      </c>
      <c r="I100" s="27">
        <v>0</v>
      </c>
      <c r="J100" s="27">
        <f t="shared" si="14"/>
        <v>0</v>
      </c>
      <c r="K100" s="27">
        <f t="shared" si="15"/>
        <v>0</v>
      </c>
    </row>
    <row r="101" spans="1:11" s="29" customFormat="1" x14ac:dyDescent="0.2">
      <c r="A101" s="24"/>
      <c r="B101" s="26" t="s">
        <v>242</v>
      </c>
      <c r="C101" s="25" t="s">
        <v>64</v>
      </c>
      <c r="D101" s="25"/>
      <c r="E101" s="28" t="s">
        <v>216</v>
      </c>
      <c r="F101" s="26" t="s">
        <v>57</v>
      </c>
      <c r="G101" s="30">
        <v>8</v>
      </c>
      <c r="H101" s="27">
        <v>0</v>
      </c>
      <c r="I101" s="27">
        <v>0</v>
      </c>
      <c r="J101" s="27">
        <f t="shared" si="14"/>
        <v>0</v>
      </c>
      <c r="K101" s="27">
        <f t="shared" si="15"/>
        <v>0</v>
      </c>
    </row>
    <row r="102" spans="1:11" x14ac:dyDescent="0.2">
      <c r="B102" s="149" t="s">
        <v>80</v>
      </c>
      <c r="C102" s="149"/>
      <c r="D102" s="149"/>
      <c r="E102" s="149"/>
      <c r="F102" s="149"/>
      <c r="G102" s="149"/>
      <c r="H102" s="149"/>
      <c r="I102" s="149"/>
      <c r="J102" s="37">
        <f>SUM(J86:J101)</f>
        <v>0</v>
      </c>
      <c r="K102" s="37">
        <f>SUM(K86:K101)</f>
        <v>0</v>
      </c>
    </row>
    <row r="103" spans="1:11" x14ac:dyDescent="0.2">
      <c r="G103" s="31"/>
    </row>
    <row r="104" spans="1:11" s="23" customFormat="1" ht="240" x14ac:dyDescent="0.2">
      <c r="A104" s="22"/>
      <c r="B104" s="33" t="s">
        <v>17</v>
      </c>
      <c r="C104" s="33" t="s">
        <v>41</v>
      </c>
      <c r="D104" s="33"/>
      <c r="E104" s="34" t="s">
        <v>263</v>
      </c>
      <c r="F104" s="33" t="s">
        <v>32</v>
      </c>
      <c r="G104" s="35">
        <v>1</v>
      </c>
      <c r="H104" s="36"/>
      <c r="I104" s="36"/>
      <c r="J104" s="36">
        <f>J121</f>
        <v>0</v>
      </c>
      <c r="K104" s="36">
        <f>K121</f>
        <v>0</v>
      </c>
    </row>
    <row r="105" spans="1:11" s="24" customFormat="1" x14ac:dyDescent="0.2">
      <c r="B105" s="26" t="s">
        <v>141</v>
      </c>
      <c r="C105" s="26" t="s">
        <v>3</v>
      </c>
      <c r="D105" s="26">
        <v>251</v>
      </c>
      <c r="E105" s="28" t="s">
        <v>62</v>
      </c>
      <c r="F105" s="26" t="s">
        <v>2</v>
      </c>
      <c r="G105" s="30">
        <v>15</v>
      </c>
      <c r="H105" s="27">
        <v>0</v>
      </c>
      <c r="I105" s="32">
        <v>0</v>
      </c>
      <c r="J105" s="27">
        <f>TRUNC(H105*G105,2)</f>
        <v>0</v>
      </c>
      <c r="K105" s="27">
        <f t="shared" ref="K105:K112" si="16">TRUNC(G105*I105,2)</f>
        <v>0</v>
      </c>
    </row>
    <row r="106" spans="1:11" s="24" customFormat="1" x14ac:dyDescent="0.2">
      <c r="B106" s="26" t="s">
        <v>142</v>
      </c>
      <c r="C106" s="26" t="s">
        <v>3</v>
      </c>
      <c r="D106" s="26">
        <v>34794</v>
      </c>
      <c r="E106" s="28" t="s">
        <v>61</v>
      </c>
      <c r="F106" s="26" t="s">
        <v>2</v>
      </c>
      <c r="G106" s="30">
        <v>15</v>
      </c>
      <c r="H106" s="27">
        <v>0</v>
      </c>
      <c r="I106" s="32">
        <v>0</v>
      </c>
      <c r="J106" s="27">
        <f t="shared" ref="J106:J120" si="17">TRUNC(H106*G106,2)</f>
        <v>0</v>
      </c>
      <c r="K106" s="27">
        <f t="shared" si="16"/>
        <v>0</v>
      </c>
    </row>
    <row r="107" spans="1:11" s="24" customFormat="1" x14ac:dyDescent="0.2">
      <c r="B107" s="26" t="s">
        <v>143</v>
      </c>
      <c r="C107" s="26" t="s">
        <v>3</v>
      </c>
      <c r="D107" s="26">
        <v>4750</v>
      </c>
      <c r="E107" s="28" t="s">
        <v>63</v>
      </c>
      <c r="F107" s="26" t="s">
        <v>2</v>
      </c>
      <c r="G107" s="30">
        <v>2</v>
      </c>
      <c r="H107" s="27">
        <v>0</v>
      </c>
      <c r="I107" s="32">
        <v>0</v>
      </c>
      <c r="J107" s="27">
        <f t="shared" si="17"/>
        <v>0</v>
      </c>
      <c r="K107" s="27">
        <f t="shared" si="16"/>
        <v>0</v>
      </c>
    </row>
    <row r="108" spans="1:11" s="29" customFormat="1" x14ac:dyDescent="0.2">
      <c r="A108" s="24"/>
      <c r="B108" s="26" t="s">
        <v>144</v>
      </c>
      <c r="C108" s="26" t="s">
        <v>3</v>
      </c>
      <c r="D108" s="25">
        <v>2689</v>
      </c>
      <c r="E108" s="28" t="s">
        <v>226</v>
      </c>
      <c r="F108" s="26" t="s">
        <v>57</v>
      </c>
      <c r="G108" s="30">
        <v>11</v>
      </c>
      <c r="H108" s="27">
        <v>0</v>
      </c>
      <c r="I108" s="27">
        <v>0</v>
      </c>
      <c r="J108" s="27">
        <f>TRUNC(H108*G108,2)</f>
        <v>0</v>
      </c>
      <c r="K108" s="27">
        <f t="shared" si="16"/>
        <v>0</v>
      </c>
    </row>
    <row r="109" spans="1:11" s="29" customFormat="1" ht="45" x14ac:dyDescent="0.2">
      <c r="A109" s="24"/>
      <c r="B109" s="26" t="s">
        <v>145</v>
      </c>
      <c r="C109" s="26" t="s">
        <v>3</v>
      </c>
      <c r="D109" s="25">
        <v>1022</v>
      </c>
      <c r="E109" s="28" t="s">
        <v>225</v>
      </c>
      <c r="F109" s="26" t="s">
        <v>57</v>
      </c>
      <c r="G109" s="30">
        <v>35</v>
      </c>
      <c r="H109" s="27">
        <v>0</v>
      </c>
      <c r="I109" s="27">
        <v>0</v>
      </c>
      <c r="J109" s="27">
        <f>TRUNC(H109*G109,2)</f>
        <v>0</v>
      </c>
      <c r="K109" s="27">
        <f t="shared" si="16"/>
        <v>0</v>
      </c>
    </row>
    <row r="110" spans="1:11" s="29" customFormat="1" x14ac:dyDescent="0.2">
      <c r="A110" s="24"/>
      <c r="B110" s="26" t="s">
        <v>146</v>
      </c>
      <c r="C110" s="26" t="s">
        <v>3</v>
      </c>
      <c r="D110" s="25">
        <v>34616</v>
      </c>
      <c r="E110" s="28" t="s">
        <v>221</v>
      </c>
      <c r="F110" s="26" t="s">
        <v>13</v>
      </c>
      <c r="G110" s="30">
        <v>1</v>
      </c>
      <c r="H110" s="27">
        <v>0</v>
      </c>
      <c r="I110" s="27">
        <v>0</v>
      </c>
      <c r="J110" s="27">
        <f>TRUNC(H110*G110,2)</f>
        <v>0</v>
      </c>
      <c r="K110" s="27">
        <f t="shared" si="16"/>
        <v>0</v>
      </c>
    </row>
    <row r="111" spans="1:11" s="24" customFormat="1" ht="60" x14ac:dyDescent="0.2">
      <c r="B111" s="26" t="s">
        <v>147</v>
      </c>
      <c r="C111" s="25" t="s">
        <v>64</v>
      </c>
      <c r="D111" s="25"/>
      <c r="E111" s="28" t="s">
        <v>264</v>
      </c>
      <c r="F111" s="26" t="s">
        <v>32</v>
      </c>
      <c r="G111" s="30">
        <v>1</v>
      </c>
      <c r="H111" s="27">
        <v>0</v>
      </c>
      <c r="I111" s="27">
        <v>0</v>
      </c>
      <c r="J111" s="27">
        <f t="shared" si="17"/>
        <v>0</v>
      </c>
      <c r="K111" s="27">
        <f t="shared" si="16"/>
        <v>0</v>
      </c>
    </row>
    <row r="112" spans="1:11" s="24" customFormat="1" x14ac:dyDescent="0.2">
      <c r="B112" s="26" t="s">
        <v>148</v>
      </c>
      <c r="C112" s="25" t="s">
        <v>64</v>
      </c>
      <c r="D112" s="25"/>
      <c r="E112" s="28" t="s">
        <v>237</v>
      </c>
      <c r="F112" s="26" t="s">
        <v>13</v>
      </c>
      <c r="G112" s="30">
        <v>1</v>
      </c>
      <c r="H112" s="27">
        <v>0</v>
      </c>
      <c r="I112" s="27">
        <v>0</v>
      </c>
      <c r="J112" s="27">
        <f t="shared" si="17"/>
        <v>0</v>
      </c>
      <c r="K112" s="27">
        <f t="shared" si="16"/>
        <v>0</v>
      </c>
    </row>
    <row r="113" spans="1:11" s="24" customFormat="1" x14ac:dyDescent="0.2">
      <c r="B113" s="26" t="s">
        <v>149</v>
      </c>
      <c r="C113" s="25" t="s">
        <v>64</v>
      </c>
      <c r="D113" s="26"/>
      <c r="E113" s="28" t="s">
        <v>49</v>
      </c>
      <c r="F113" s="26" t="s">
        <v>32</v>
      </c>
      <c r="G113" s="30">
        <v>1</v>
      </c>
      <c r="H113" s="27">
        <v>0</v>
      </c>
      <c r="I113" s="27">
        <v>0</v>
      </c>
      <c r="J113" s="27">
        <f t="shared" si="17"/>
        <v>0</v>
      </c>
      <c r="K113" s="27">
        <f t="shared" ref="K113:K120" si="18">TRUNC(G113*I113,2)</f>
        <v>0</v>
      </c>
    </row>
    <row r="114" spans="1:11" s="24" customFormat="1" x14ac:dyDescent="0.2">
      <c r="B114" s="26" t="s">
        <v>150</v>
      </c>
      <c r="C114" s="25" t="s">
        <v>64</v>
      </c>
      <c r="D114" s="26"/>
      <c r="E114" s="28" t="s">
        <v>50</v>
      </c>
      <c r="F114" s="26" t="s">
        <v>13</v>
      </c>
      <c r="G114" s="30">
        <v>4</v>
      </c>
      <c r="H114" s="27">
        <v>0</v>
      </c>
      <c r="I114" s="27">
        <v>0</v>
      </c>
      <c r="J114" s="27">
        <f t="shared" si="17"/>
        <v>0</v>
      </c>
      <c r="K114" s="27">
        <f t="shared" si="18"/>
        <v>0</v>
      </c>
    </row>
    <row r="115" spans="1:11" s="29" customFormat="1" ht="30" x14ac:dyDescent="0.2">
      <c r="A115" s="24"/>
      <c r="B115" s="26" t="s">
        <v>151</v>
      </c>
      <c r="C115" s="25" t="s">
        <v>64</v>
      </c>
      <c r="D115" s="25"/>
      <c r="E115" s="28" t="s">
        <v>51</v>
      </c>
      <c r="F115" s="26" t="s">
        <v>52</v>
      </c>
      <c r="G115" s="30">
        <v>1</v>
      </c>
      <c r="H115" s="27">
        <v>0</v>
      </c>
      <c r="I115" s="27">
        <v>0</v>
      </c>
      <c r="J115" s="27">
        <f t="shared" si="17"/>
        <v>0</v>
      </c>
      <c r="K115" s="27">
        <f t="shared" si="18"/>
        <v>0</v>
      </c>
    </row>
    <row r="116" spans="1:11" s="29" customFormat="1" x14ac:dyDescent="0.2">
      <c r="A116" s="24"/>
      <c r="B116" s="26" t="s">
        <v>152</v>
      </c>
      <c r="C116" s="25" t="s">
        <v>64</v>
      </c>
      <c r="D116" s="25"/>
      <c r="E116" s="28" t="s">
        <v>53</v>
      </c>
      <c r="F116" s="26" t="s">
        <v>54</v>
      </c>
      <c r="G116" s="30">
        <v>0.4</v>
      </c>
      <c r="H116" s="27">
        <v>0</v>
      </c>
      <c r="I116" s="27">
        <v>0</v>
      </c>
      <c r="J116" s="27">
        <f t="shared" si="17"/>
        <v>0</v>
      </c>
      <c r="K116" s="27">
        <f t="shared" si="18"/>
        <v>0</v>
      </c>
    </row>
    <row r="117" spans="1:11" s="29" customFormat="1" x14ac:dyDescent="0.2">
      <c r="A117" s="24"/>
      <c r="B117" s="26" t="s">
        <v>153</v>
      </c>
      <c r="C117" s="25" t="s">
        <v>64</v>
      </c>
      <c r="D117" s="25"/>
      <c r="E117" s="28" t="s">
        <v>55</v>
      </c>
      <c r="F117" s="26" t="s">
        <v>57</v>
      </c>
      <c r="G117" s="30">
        <v>11</v>
      </c>
      <c r="H117" s="27">
        <v>0</v>
      </c>
      <c r="I117" s="27">
        <v>0</v>
      </c>
      <c r="J117" s="27">
        <f t="shared" si="17"/>
        <v>0</v>
      </c>
      <c r="K117" s="27">
        <f t="shared" si="18"/>
        <v>0</v>
      </c>
    </row>
    <row r="118" spans="1:11" s="29" customFormat="1" x14ac:dyDescent="0.2">
      <c r="A118" s="24"/>
      <c r="B118" s="26" t="s">
        <v>154</v>
      </c>
      <c r="C118" s="25" t="s">
        <v>64</v>
      </c>
      <c r="D118" s="25"/>
      <c r="E118" s="28" t="s">
        <v>56</v>
      </c>
      <c r="F118" s="26" t="s">
        <v>57</v>
      </c>
      <c r="G118" s="30">
        <v>11</v>
      </c>
      <c r="H118" s="27">
        <v>0</v>
      </c>
      <c r="I118" s="27">
        <v>0</v>
      </c>
      <c r="J118" s="27">
        <f t="shared" si="17"/>
        <v>0</v>
      </c>
      <c r="K118" s="27">
        <f t="shared" si="18"/>
        <v>0</v>
      </c>
    </row>
    <row r="119" spans="1:11" s="29" customFormat="1" x14ac:dyDescent="0.2">
      <c r="A119" s="24"/>
      <c r="B119" s="26" t="s">
        <v>155</v>
      </c>
      <c r="C119" s="25" t="s">
        <v>64</v>
      </c>
      <c r="D119" s="25"/>
      <c r="E119" s="28" t="s">
        <v>58</v>
      </c>
      <c r="F119" s="26" t="s">
        <v>57</v>
      </c>
      <c r="G119" s="30">
        <v>11</v>
      </c>
      <c r="H119" s="27">
        <v>0</v>
      </c>
      <c r="I119" s="27">
        <v>0</v>
      </c>
      <c r="J119" s="27">
        <f t="shared" si="17"/>
        <v>0</v>
      </c>
      <c r="K119" s="27">
        <f t="shared" si="18"/>
        <v>0</v>
      </c>
    </row>
    <row r="120" spans="1:11" s="29" customFormat="1" x14ac:dyDescent="0.2">
      <c r="A120" s="24"/>
      <c r="B120" s="26" t="s">
        <v>243</v>
      </c>
      <c r="C120" s="25" t="s">
        <v>64</v>
      </c>
      <c r="D120" s="25"/>
      <c r="E120" s="28" t="s">
        <v>216</v>
      </c>
      <c r="F120" s="26" t="s">
        <v>57</v>
      </c>
      <c r="G120" s="30">
        <v>8</v>
      </c>
      <c r="H120" s="27">
        <v>0</v>
      </c>
      <c r="I120" s="27">
        <v>0</v>
      </c>
      <c r="J120" s="27">
        <f t="shared" si="17"/>
        <v>0</v>
      </c>
      <c r="K120" s="27">
        <f t="shared" si="18"/>
        <v>0</v>
      </c>
    </row>
    <row r="121" spans="1:11" x14ac:dyDescent="0.2">
      <c r="B121" s="149" t="s">
        <v>80</v>
      </c>
      <c r="C121" s="149"/>
      <c r="D121" s="149"/>
      <c r="E121" s="149"/>
      <c r="F121" s="149"/>
      <c r="G121" s="149"/>
      <c r="H121" s="149"/>
      <c r="I121" s="149"/>
      <c r="J121" s="37">
        <f>SUM(J105:J120)</f>
        <v>0</v>
      </c>
      <c r="K121" s="37">
        <f>SUM(K105:K120)</f>
        <v>0</v>
      </c>
    </row>
    <row r="122" spans="1:11" x14ac:dyDescent="0.2">
      <c r="G122" s="31"/>
    </row>
    <row r="123" spans="1:11" s="23" customFormat="1" ht="240" x14ac:dyDescent="0.2">
      <c r="A123" s="22"/>
      <c r="B123" s="33" t="s">
        <v>156</v>
      </c>
      <c r="C123" s="33" t="s">
        <v>41</v>
      </c>
      <c r="D123" s="33"/>
      <c r="E123" s="34" t="s">
        <v>265</v>
      </c>
      <c r="F123" s="33" t="s">
        <v>32</v>
      </c>
      <c r="G123" s="35">
        <v>1</v>
      </c>
      <c r="H123" s="36"/>
      <c r="I123" s="36"/>
      <c r="J123" s="36">
        <f>J140</f>
        <v>0</v>
      </c>
      <c r="K123" s="36">
        <f>K140</f>
        <v>0</v>
      </c>
    </row>
    <row r="124" spans="1:11" s="24" customFormat="1" x14ac:dyDescent="0.2">
      <c r="B124" s="26" t="s">
        <v>157</v>
      </c>
      <c r="C124" s="26" t="s">
        <v>3</v>
      </c>
      <c r="D124" s="26">
        <v>251</v>
      </c>
      <c r="E124" s="28" t="s">
        <v>62</v>
      </c>
      <c r="F124" s="26" t="s">
        <v>2</v>
      </c>
      <c r="G124" s="30">
        <v>15</v>
      </c>
      <c r="H124" s="27">
        <v>0</v>
      </c>
      <c r="I124" s="32">
        <v>0</v>
      </c>
      <c r="J124" s="27">
        <f>TRUNC(H124*G124,2)</f>
        <v>0</v>
      </c>
      <c r="K124" s="27">
        <f t="shared" ref="K124:K131" si="19">TRUNC(G124*I124,2)</f>
        <v>0</v>
      </c>
    </row>
    <row r="125" spans="1:11" s="24" customFormat="1" x14ac:dyDescent="0.2">
      <c r="B125" s="26" t="s">
        <v>158</v>
      </c>
      <c r="C125" s="26" t="s">
        <v>3</v>
      </c>
      <c r="D125" s="26">
        <v>34794</v>
      </c>
      <c r="E125" s="28" t="s">
        <v>61</v>
      </c>
      <c r="F125" s="26" t="s">
        <v>2</v>
      </c>
      <c r="G125" s="30">
        <v>15</v>
      </c>
      <c r="H125" s="27">
        <v>0</v>
      </c>
      <c r="I125" s="32">
        <v>0</v>
      </c>
      <c r="J125" s="27">
        <f t="shared" ref="J125:J139" si="20">TRUNC(H125*G125,2)</f>
        <v>0</v>
      </c>
      <c r="K125" s="27">
        <f t="shared" si="19"/>
        <v>0</v>
      </c>
    </row>
    <row r="126" spans="1:11" s="24" customFormat="1" x14ac:dyDescent="0.2">
      <c r="B126" s="26" t="s">
        <v>159</v>
      </c>
      <c r="C126" s="26" t="s">
        <v>3</v>
      </c>
      <c r="D126" s="26">
        <v>4750</v>
      </c>
      <c r="E126" s="28" t="s">
        <v>63</v>
      </c>
      <c r="F126" s="26" t="s">
        <v>2</v>
      </c>
      <c r="G126" s="30">
        <v>2</v>
      </c>
      <c r="H126" s="27">
        <v>0</v>
      </c>
      <c r="I126" s="32">
        <v>0</v>
      </c>
      <c r="J126" s="27">
        <f t="shared" si="20"/>
        <v>0</v>
      </c>
      <c r="K126" s="27">
        <f t="shared" si="19"/>
        <v>0</v>
      </c>
    </row>
    <row r="127" spans="1:11" s="29" customFormat="1" x14ac:dyDescent="0.2">
      <c r="A127" s="24"/>
      <c r="B127" s="26" t="s">
        <v>160</v>
      </c>
      <c r="C127" s="26" t="s">
        <v>3</v>
      </c>
      <c r="D127" s="25">
        <v>2689</v>
      </c>
      <c r="E127" s="28" t="s">
        <v>226</v>
      </c>
      <c r="F127" s="26" t="s">
        <v>57</v>
      </c>
      <c r="G127" s="30">
        <v>12.6</v>
      </c>
      <c r="H127" s="27">
        <v>0</v>
      </c>
      <c r="I127" s="27">
        <v>0</v>
      </c>
      <c r="J127" s="27">
        <f>TRUNC(H127*G127,2)</f>
        <v>0</v>
      </c>
      <c r="K127" s="27">
        <f t="shared" si="19"/>
        <v>0</v>
      </c>
    </row>
    <row r="128" spans="1:11" s="29" customFormat="1" ht="45" x14ac:dyDescent="0.2">
      <c r="A128" s="24"/>
      <c r="B128" s="26" t="s">
        <v>161</v>
      </c>
      <c r="C128" s="26" t="s">
        <v>3</v>
      </c>
      <c r="D128" s="25">
        <v>1022</v>
      </c>
      <c r="E128" s="28" t="s">
        <v>225</v>
      </c>
      <c r="F128" s="26" t="s">
        <v>57</v>
      </c>
      <c r="G128" s="30">
        <v>32</v>
      </c>
      <c r="H128" s="27">
        <v>0</v>
      </c>
      <c r="I128" s="27">
        <v>0</v>
      </c>
      <c r="J128" s="27">
        <f>TRUNC(H128*G128,2)</f>
        <v>0</v>
      </c>
      <c r="K128" s="27">
        <f t="shared" si="19"/>
        <v>0</v>
      </c>
    </row>
    <row r="129" spans="1:11" s="29" customFormat="1" x14ac:dyDescent="0.2">
      <c r="A129" s="24"/>
      <c r="B129" s="26" t="s">
        <v>162</v>
      </c>
      <c r="C129" s="26" t="s">
        <v>3</v>
      </c>
      <c r="D129" s="25">
        <v>34616</v>
      </c>
      <c r="E129" s="28" t="s">
        <v>221</v>
      </c>
      <c r="F129" s="26" t="s">
        <v>13</v>
      </c>
      <c r="G129" s="30">
        <v>1</v>
      </c>
      <c r="H129" s="27">
        <v>0</v>
      </c>
      <c r="I129" s="27">
        <v>0</v>
      </c>
      <c r="J129" s="27">
        <f>TRUNC(H129*G129,2)</f>
        <v>0</v>
      </c>
      <c r="K129" s="27">
        <f t="shared" si="19"/>
        <v>0</v>
      </c>
    </row>
    <row r="130" spans="1:11" s="24" customFormat="1" ht="60" x14ac:dyDescent="0.2">
      <c r="B130" s="26" t="s">
        <v>163</v>
      </c>
      <c r="C130" s="25" t="s">
        <v>64</v>
      </c>
      <c r="D130" s="25"/>
      <c r="E130" s="28" t="s">
        <v>266</v>
      </c>
      <c r="F130" s="26" t="s">
        <v>32</v>
      </c>
      <c r="G130" s="30">
        <v>1</v>
      </c>
      <c r="H130" s="27">
        <v>0</v>
      </c>
      <c r="I130" s="27">
        <v>0</v>
      </c>
      <c r="J130" s="27">
        <f t="shared" si="20"/>
        <v>0</v>
      </c>
      <c r="K130" s="27">
        <f t="shared" si="19"/>
        <v>0</v>
      </c>
    </row>
    <row r="131" spans="1:11" s="24" customFormat="1" x14ac:dyDescent="0.2">
      <c r="B131" s="26" t="s">
        <v>164</v>
      </c>
      <c r="C131" s="25" t="s">
        <v>64</v>
      </c>
      <c r="D131" s="25"/>
      <c r="E131" s="28" t="s">
        <v>237</v>
      </c>
      <c r="F131" s="26" t="s">
        <v>13</v>
      </c>
      <c r="G131" s="30">
        <v>1</v>
      </c>
      <c r="H131" s="27">
        <v>0</v>
      </c>
      <c r="I131" s="27">
        <v>0</v>
      </c>
      <c r="J131" s="27">
        <f t="shared" si="20"/>
        <v>0</v>
      </c>
      <c r="K131" s="27">
        <f t="shared" si="19"/>
        <v>0</v>
      </c>
    </row>
    <row r="132" spans="1:11" s="24" customFormat="1" x14ac:dyDescent="0.2">
      <c r="B132" s="26" t="s">
        <v>165</v>
      </c>
      <c r="C132" s="25" t="s">
        <v>64</v>
      </c>
      <c r="D132" s="26"/>
      <c r="E132" s="28" t="s">
        <v>49</v>
      </c>
      <c r="F132" s="26" t="s">
        <v>32</v>
      </c>
      <c r="G132" s="30">
        <v>1</v>
      </c>
      <c r="H132" s="27">
        <v>0</v>
      </c>
      <c r="I132" s="27">
        <v>0</v>
      </c>
      <c r="J132" s="27">
        <f t="shared" si="20"/>
        <v>0</v>
      </c>
      <c r="K132" s="27">
        <f t="shared" ref="K132:K139" si="21">TRUNC(G132*I132,2)</f>
        <v>0</v>
      </c>
    </row>
    <row r="133" spans="1:11" s="24" customFormat="1" x14ac:dyDescent="0.2">
      <c r="B133" s="26" t="s">
        <v>166</v>
      </c>
      <c r="C133" s="25" t="s">
        <v>64</v>
      </c>
      <c r="D133" s="26"/>
      <c r="E133" s="28" t="s">
        <v>50</v>
      </c>
      <c r="F133" s="26" t="s">
        <v>13</v>
      </c>
      <c r="G133" s="30">
        <v>4</v>
      </c>
      <c r="H133" s="27">
        <v>0</v>
      </c>
      <c r="I133" s="27">
        <v>0</v>
      </c>
      <c r="J133" s="27">
        <f t="shared" si="20"/>
        <v>0</v>
      </c>
      <c r="K133" s="27">
        <f t="shared" si="21"/>
        <v>0</v>
      </c>
    </row>
    <row r="134" spans="1:11" s="29" customFormat="1" ht="30" x14ac:dyDescent="0.2">
      <c r="A134" s="24"/>
      <c r="B134" s="26" t="s">
        <v>167</v>
      </c>
      <c r="C134" s="25" t="s">
        <v>64</v>
      </c>
      <c r="D134" s="25"/>
      <c r="E134" s="28" t="s">
        <v>51</v>
      </c>
      <c r="F134" s="26" t="s">
        <v>52</v>
      </c>
      <c r="G134" s="30">
        <v>1.5</v>
      </c>
      <c r="H134" s="27">
        <v>0</v>
      </c>
      <c r="I134" s="27">
        <v>0</v>
      </c>
      <c r="J134" s="27">
        <f t="shared" si="20"/>
        <v>0</v>
      </c>
      <c r="K134" s="27">
        <f t="shared" si="21"/>
        <v>0</v>
      </c>
    </row>
    <row r="135" spans="1:11" s="29" customFormat="1" x14ac:dyDescent="0.2">
      <c r="A135" s="24"/>
      <c r="B135" s="26" t="s">
        <v>168</v>
      </c>
      <c r="C135" s="25" t="s">
        <v>64</v>
      </c>
      <c r="D135" s="25"/>
      <c r="E135" s="28" t="s">
        <v>53</v>
      </c>
      <c r="F135" s="26" t="s">
        <v>54</v>
      </c>
      <c r="G135" s="30">
        <v>0.5</v>
      </c>
      <c r="H135" s="27">
        <v>0</v>
      </c>
      <c r="I135" s="27">
        <v>0</v>
      </c>
      <c r="J135" s="27">
        <f t="shared" si="20"/>
        <v>0</v>
      </c>
      <c r="K135" s="27">
        <f t="shared" si="21"/>
        <v>0</v>
      </c>
    </row>
    <row r="136" spans="1:11" s="29" customFormat="1" x14ac:dyDescent="0.2">
      <c r="A136" s="24"/>
      <c r="B136" s="26" t="s">
        <v>169</v>
      </c>
      <c r="C136" s="25" t="s">
        <v>64</v>
      </c>
      <c r="D136" s="25"/>
      <c r="E136" s="28" t="s">
        <v>55</v>
      </c>
      <c r="F136" s="26" t="s">
        <v>57</v>
      </c>
      <c r="G136" s="30">
        <v>12.6</v>
      </c>
      <c r="H136" s="27">
        <v>0</v>
      </c>
      <c r="I136" s="27">
        <v>0</v>
      </c>
      <c r="J136" s="27">
        <f t="shared" si="20"/>
        <v>0</v>
      </c>
      <c r="K136" s="27">
        <f t="shared" si="21"/>
        <v>0</v>
      </c>
    </row>
    <row r="137" spans="1:11" s="29" customFormat="1" x14ac:dyDescent="0.2">
      <c r="A137" s="24"/>
      <c r="B137" s="26" t="s">
        <v>170</v>
      </c>
      <c r="C137" s="25" t="s">
        <v>64</v>
      </c>
      <c r="D137" s="25"/>
      <c r="E137" s="28" t="s">
        <v>56</v>
      </c>
      <c r="F137" s="26" t="s">
        <v>57</v>
      </c>
      <c r="G137" s="30">
        <v>12.6</v>
      </c>
      <c r="H137" s="27">
        <v>0</v>
      </c>
      <c r="I137" s="27">
        <v>0</v>
      </c>
      <c r="J137" s="27">
        <f t="shared" si="20"/>
        <v>0</v>
      </c>
      <c r="K137" s="27">
        <f t="shared" si="21"/>
        <v>0</v>
      </c>
    </row>
    <row r="138" spans="1:11" s="29" customFormat="1" x14ac:dyDescent="0.2">
      <c r="A138" s="24"/>
      <c r="B138" s="26" t="s">
        <v>171</v>
      </c>
      <c r="C138" s="25" t="s">
        <v>64</v>
      </c>
      <c r="D138" s="25"/>
      <c r="E138" s="28" t="s">
        <v>58</v>
      </c>
      <c r="F138" s="26" t="s">
        <v>57</v>
      </c>
      <c r="G138" s="30">
        <v>12.6</v>
      </c>
      <c r="H138" s="27">
        <v>0</v>
      </c>
      <c r="I138" s="27">
        <v>0</v>
      </c>
      <c r="J138" s="27">
        <f t="shared" si="20"/>
        <v>0</v>
      </c>
      <c r="K138" s="27">
        <f t="shared" si="21"/>
        <v>0</v>
      </c>
    </row>
    <row r="139" spans="1:11" s="29" customFormat="1" x14ac:dyDescent="0.2">
      <c r="A139" s="24"/>
      <c r="B139" s="26" t="s">
        <v>244</v>
      </c>
      <c r="C139" s="25" t="s">
        <v>64</v>
      </c>
      <c r="D139" s="25"/>
      <c r="E139" s="28" t="s">
        <v>216</v>
      </c>
      <c r="F139" s="26" t="s">
        <v>57</v>
      </c>
      <c r="G139" s="30">
        <v>8</v>
      </c>
      <c r="H139" s="27">
        <v>0</v>
      </c>
      <c r="I139" s="27">
        <v>0</v>
      </c>
      <c r="J139" s="27">
        <f t="shared" si="20"/>
        <v>0</v>
      </c>
      <c r="K139" s="27">
        <f t="shared" si="21"/>
        <v>0</v>
      </c>
    </row>
    <row r="140" spans="1:11" x14ac:dyDescent="0.2">
      <c r="B140" s="149" t="s">
        <v>80</v>
      </c>
      <c r="C140" s="149"/>
      <c r="D140" s="149"/>
      <c r="E140" s="149"/>
      <c r="F140" s="149"/>
      <c r="G140" s="149"/>
      <c r="H140" s="149"/>
      <c r="I140" s="149"/>
      <c r="J140" s="37">
        <f>SUM(J124:J139)</f>
        <v>0</v>
      </c>
      <c r="K140" s="37">
        <f>SUM(K124:K139)</f>
        <v>0</v>
      </c>
    </row>
    <row r="141" spans="1:11" x14ac:dyDescent="0.2">
      <c r="G141" s="31"/>
    </row>
    <row r="142" spans="1:11" s="23" customFormat="1" ht="240" x14ac:dyDescent="0.2">
      <c r="A142" s="22"/>
      <c r="B142" s="33" t="s">
        <v>172</v>
      </c>
      <c r="C142" s="33" t="s">
        <v>41</v>
      </c>
      <c r="D142" s="33"/>
      <c r="E142" s="34" t="s">
        <v>267</v>
      </c>
      <c r="F142" s="33" t="s">
        <v>32</v>
      </c>
      <c r="G142" s="35">
        <v>1</v>
      </c>
      <c r="H142" s="36"/>
      <c r="I142" s="36"/>
      <c r="J142" s="36">
        <f>J159</f>
        <v>0</v>
      </c>
      <c r="K142" s="36">
        <f>K159</f>
        <v>0</v>
      </c>
    </row>
    <row r="143" spans="1:11" s="24" customFormat="1" x14ac:dyDescent="0.2">
      <c r="B143" s="26" t="s">
        <v>173</v>
      </c>
      <c r="C143" s="26" t="s">
        <v>3</v>
      </c>
      <c r="D143" s="26">
        <v>251</v>
      </c>
      <c r="E143" s="28" t="s">
        <v>62</v>
      </c>
      <c r="F143" s="26" t="s">
        <v>2</v>
      </c>
      <c r="G143" s="30">
        <v>15</v>
      </c>
      <c r="H143" s="27">
        <v>0</v>
      </c>
      <c r="I143" s="32">
        <v>0</v>
      </c>
      <c r="J143" s="27">
        <f>TRUNC(H143*G143,2)</f>
        <v>0</v>
      </c>
      <c r="K143" s="27">
        <f t="shared" ref="K143:K150" si="22">TRUNC(G143*I143,2)</f>
        <v>0</v>
      </c>
    </row>
    <row r="144" spans="1:11" s="24" customFormat="1" x14ac:dyDescent="0.2">
      <c r="B144" s="26" t="s">
        <v>174</v>
      </c>
      <c r="C144" s="26" t="s">
        <v>3</v>
      </c>
      <c r="D144" s="26">
        <v>34794</v>
      </c>
      <c r="E144" s="28" t="s">
        <v>61</v>
      </c>
      <c r="F144" s="26" t="s">
        <v>2</v>
      </c>
      <c r="G144" s="30">
        <v>15</v>
      </c>
      <c r="H144" s="27">
        <v>0</v>
      </c>
      <c r="I144" s="32">
        <v>0</v>
      </c>
      <c r="J144" s="27">
        <f t="shared" ref="J144:J158" si="23">TRUNC(H144*G144,2)</f>
        <v>0</v>
      </c>
      <c r="K144" s="27">
        <f t="shared" si="22"/>
        <v>0</v>
      </c>
    </row>
    <row r="145" spans="1:11" s="24" customFormat="1" x14ac:dyDescent="0.2">
      <c r="B145" s="26" t="s">
        <v>175</v>
      </c>
      <c r="C145" s="26" t="s">
        <v>3</v>
      </c>
      <c r="D145" s="26">
        <v>4750</v>
      </c>
      <c r="E145" s="28" t="s">
        <v>63</v>
      </c>
      <c r="F145" s="26" t="s">
        <v>2</v>
      </c>
      <c r="G145" s="30">
        <v>2</v>
      </c>
      <c r="H145" s="27">
        <v>0</v>
      </c>
      <c r="I145" s="32">
        <v>0</v>
      </c>
      <c r="J145" s="27">
        <f t="shared" si="23"/>
        <v>0</v>
      </c>
      <c r="K145" s="27">
        <f t="shared" si="22"/>
        <v>0</v>
      </c>
    </row>
    <row r="146" spans="1:11" s="29" customFormat="1" x14ac:dyDescent="0.2">
      <c r="A146" s="24"/>
      <c r="B146" s="26" t="s">
        <v>176</v>
      </c>
      <c r="C146" s="26" t="s">
        <v>3</v>
      </c>
      <c r="D146" s="25">
        <v>2689</v>
      </c>
      <c r="E146" s="28" t="s">
        <v>226</v>
      </c>
      <c r="F146" s="26" t="s">
        <v>57</v>
      </c>
      <c r="G146" s="30">
        <v>10.4</v>
      </c>
      <c r="H146" s="27">
        <v>0</v>
      </c>
      <c r="I146" s="27">
        <v>0</v>
      </c>
      <c r="J146" s="27">
        <f>TRUNC(H146*G146,2)</f>
        <v>0</v>
      </c>
      <c r="K146" s="27">
        <f t="shared" si="22"/>
        <v>0</v>
      </c>
    </row>
    <row r="147" spans="1:11" s="29" customFormat="1" ht="45" x14ac:dyDescent="0.2">
      <c r="A147" s="24"/>
      <c r="B147" s="26" t="s">
        <v>177</v>
      </c>
      <c r="C147" s="26" t="s">
        <v>3</v>
      </c>
      <c r="D147" s="25">
        <v>1022</v>
      </c>
      <c r="E147" s="28" t="s">
        <v>225</v>
      </c>
      <c r="F147" s="26" t="s">
        <v>57</v>
      </c>
      <c r="G147" s="30">
        <v>33.28</v>
      </c>
      <c r="H147" s="27">
        <v>0</v>
      </c>
      <c r="I147" s="27">
        <v>0</v>
      </c>
      <c r="J147" s="27">
        <f>TRUNC(H147*G147,2)</f>
        <v>0</v>
      </c>
      <c r="K147" s="27">
        <f t="shared" si="22"/>
        <v>0</v>
      </c>
    </row>
    <row r="148" spans="1:11" s="29" customFormat="1" x14ac:dyDescent="0.2">
      <c r="A148" s="24"/>
      <c r="B148" s="26" t="s">
        <v>178</v>
      </c>
      <c r="C148" s="26" t="s">
        <v>3</v>
      </c>
      <c r="D148" s="25">
        <v>34616</v>
      </c>
      <c r="E148" s="28" t="s">
        <v>221</v>
      </c>
      <c r="F148" s="26" t="s">
        <v>13</v>
      </c>
      <c r="G148" s="30">
        <v>1</v>
      </c>
      <c r="H148" s="27">
        <v>0</v>
      </c>
      <c r="I148" s="27">
        <v>0</v>
      </c>
      <c r="J148" s="27">
        <f>TRUNC(H148*G148,2)</f>
        <v>0</v>
      </c>
      <c r="K148" s="27">
        <f t="shared" si="22"/>
        <v>0</v>
      </c>
    </row>
    <row r="149" spans="1:11" s="24" customFormat="1" ht="60" x14ac:dyDescent="0.2">
      <c r="B149" s="26" t="s">
        <v>179</v>
      </c>
      <c r="C149" s="25" t="s">
        <v>64</v>
      </c>
      <c r="D149" s="25"/>
      <c r="E149" s="28" t="s">
        <v>268</v>
      </c>
      <c r="F149" s="26" t="s">
        <v>32</v>
      </c>
      <c r="G149" s="30">
        <v>1</v>
      </c>
      <c r="H149" s="27">
        <v>0</v>
      </c>
      <c r="I149" s="27">
        <v>0</v>
      </c>
      <c r="J149" s="27">
        <f t="shared" si="23"/>
        <v>0</v>
      </c>
      <c r="K149" s="27">
        <f t="shared" si="22"/>
        <v>0</v>
      </c>
    </row>
    <row r="150" spans="1:11" s="24" customFormat="1" x14ac:dyDescent="0.2">
      <c r="B150" s="26" t="s">
        <v>180</v>
      </c>
      <c r="C150" s="25" t="s">
        <v>64</v>
      </c>
      <c r="D150" s="25"/>
      <c r="E150" s="28" t="s">
        <v>237</v>
      </c>
      <c r="F150" s="26" t="s">
        <v>13</v>
      </c>
      <c r="G150" s="30">
        <v>1</v>
      </c>
      <c r="H150" s="27">
        <v>0</v>
      </c>
      <c r="I150" s="27">
        <v>0</v>
      </c>
      <c r="J150" s="27">
        <f t="shared" si="23"/>
        <v>0</v>
      </c>
      <c r="K150" s="27">
        <f t="shared" si="22"/>
        <v>0</v>
      </c>
    </row>
    <row r="151" spans="1:11" s="24" customFormat="1" x14ac:dyDescent="0.2">
      <c r="B151" s="26" t="s">
        <v>181</v>
      </c>
      <c r="C151" s="25" t="s">
        <v>64</v>
      </c>
      <c r="D151" s="26"/>
      <c r="E151" s="28" t="s">
        <v>49</v>
      </c>
      <c r="F151" s="26" t="s">
        <v>32</v>
      </c>
      <c r="G151" s="30">
        <v>1</v>
      </c>
      <c r="H151" s="27">
        <v>0</v>
      </c>
      <c r="I151" s="27">
        <v>0</v>
      </c>
      <c r="J151" s="27">
        <f t="shared" si="23"/>
        <v>0</v>
      </c>
      <c r="K151" s="27">
        <f t="shared" ref="K151:K158" si="24">TRUNC(G151*I151,2)</f>
        <v>0</v>
      </c>
    </row>
    <row r="152" spans="1:11" s="24" customFormat="1" x14ac:dyDescent="0.2">
      <c r="B152" s="26" t="s">
        <v>182</v>
      </c>
      <c r="C152" s="25" t="s">
        <v>64</v>
      </c>
      <c r="D152" s="26"/>
      <c r="E152" s="28" t="s">
        <v>50</v>
      </c>
      <c r="F152" s="26" t="s">
        <v>13</v>
      </c>
      <c r="G152" s="30">
        <v>4</v>
      </c>
      <c r="H152" s="27">
        <v>0</v>
      </c>
      <c r="I152" s="27">
        <v>0</v>
      </c>
      <c r="J152" s="27">
        <f t="shared" si="23"/>
        <v>0</v>
      </c>
      <c r="K152" s="27">
        <f t="shared" si="24"/>
        <v>0</v>
      </c>
    </row>
    <row r="153" spans="1:11" s="29" customFormat="1" ht="30" x14ac:dyDescent="0.2">
      <c r="A153" s="24"/>
      <c r="B153" s="26" t="s">
        <v>183</v>
      </c>
      <c r="C153" s="25" t="s">
        <v>64</v>
      </c>
      <c r="D153" s="25"/>
      <c r="E153" s="28" t="s">
        <v>51</v>
      </c>
      <c r="F153" s="26" t="s">
        <v>52</v>
      </c>
      <c r="G153" s="30">
        <v>2</v>
      </c>
      <c r="H153" s="27">
        <v>0</v>
      </c>
      <c r="I153" s="27">
        <v>0</v>
      </c>
      <c r="J153" s="27">
        <f t="shared" si="23"/>
        <v>0</v>
      </c>
      <c r="K153" s="27">
        <f t="shared" si="24"/>
        <v>0</v>
      </c>
    </row>
    <row r="154" spans="1:11" s="29" customFormat="1" x14ac:dyDescent="0.2">
      <c r="A154" s="24"/>
      <c r="B154" s="26" t="s">
        <v>184</v>
      </c>
      <c r="C154" s="25" t="s">
        <v>64</v>
      </c>
      <c r="D154" s="25"/>
      <c r="E154" s="28" t="s">
        <v>53</v>
      </c>
      <c r="F154" s="26" t="s">
        <v>54</v>
      </c>
      <c r="G154" s="30">
        <v>0.5</v>
      </c>
      <c r="H154" s="27">
        <v>0</v>
      </c>
      <c r="I154" s="27">
        <v>0</v>
      </c>
      <c r="J154" s="27">
        <f t="shared" si="23"/>
        <v>0</v>
      </c>
      <c r="K154" s="27">
        <f t="shared" si="24"/>
        <v>0</v>
      </c>
    </row>
    <row r="155" spans="1:11" s="29" customFormat="1" x14ac:dyDescent="0.2">
      <c r="A155" s="24"/>
      <c r="B155" s="26" t="s">
        <v>185</v>
      </c>
      <c r="C155" s="25" t="s">
        <v>64</v>
      </c>
      <c r="D155" s="25"/>
      <c r="E155" s="28" t="s">
        <v>55</v>
      </c>
      <c r="F155" s="26" t="s">
        <v>57</v>
      </c>
      <c r="G155" s="30">
        <v>10.4</v>
      </c>
      <c r="H155" s="27">
        <v>0</v>
      </c>
      <c r="I155" s="27">
        <v>0</v>
      </c>
      <c r="J155" s="27">
        <f t="shared" si="23"/>
        <v>0</v>
      </c>
      <c r="K155" s="27">
        <f t="shared" si="24"/>
        <v>0</v>
      </c>
    </row>
    <row r="156" spans="1:11" s="29" customFormat="1" x14ac:dyDescent="0.2">
      <c r="A156" s="24"/>
      <c r="B156" s="26" t="s">
        <v>186</v>
      </c>
      <c r="C156" s="25" t="s">
        <v>64</v>
      </c>
      <c r="D156" s="25"/>
      <c r="E156" s="28" t="s">
        <v>215</v>
      </c>
      <c r="F156" s="26" t="s">
        <v>57</v>
      </c>
      <c r="G156" s="30">
        <v>10.4</v>
      </c>
      <c r="H156" s="27">
        <v>0</v>
      </c>
      <c r="I156" s="27">
        <v>0</v>
      </c>
      <c r="J156" s="27">
        <f t="shared" si="23"/>
        <v>0</v>
      </c>
      <c r="K156" s="27">
        <f t="shared" si="24"/>
        <v>0</v>
      </c>
    </row>
    <row r="157" spans="1:11" s="29" customFormat="1" x14ac:dyDescent="0.2">
      <c r="A157" s="24"/>
      <c r="B157" s="26" t="s">
        <v>187</v>
      </c>
      <c r="C157" s="25" t="s">
        <v>64</v>
      </c>
      <c r="D157" s="25"/>
      <c r="E157" s="28" t="s">
        <v>58</v>
      </c>
      <c r="F157" s="26" t="s">
        <v>57</v>
      </c>
      <c r="G157" s="30">
        <v>10.4</v>
      </c>
      <c r="H157" s="27">
        <v>0</v>
      </c>
      <c r="I157" s="27">
        <v>0</v>
      </c>
      <c r="J157" s="27">
        <f t="shared" si="23"/>
        <v>0</v>
      </c>
      <c r="K157" s="27">
        <f t="shared" si="24"/>
        <v>0</v>
      </c>
    </row>
    <row r="158" spans="1:11" s="29" customFormat="1" x14ac:dyDescent="0.2">
      <c r="A158" s="24"/>
      <c r="B158" s="26" t="s">
        <v>245</v>
      </c>
      <c r="C158" s="25" t="s">
        <v>64</v>
      </c>
      <c r="D158" s="25"/>
      <c r="E158" s="28" t="s">
        <v>216</v>
      </c>
      <c r="F158" s="26" t="s">
        <v>57</v>
      </c>
      <c r="G158" s="30">
        <v>5</v>
      </c>
      <c r="H158" s="27">
        <v>0</v>
      </c>
      <c r="I158" s="27">
        <v>0</v>
      </c>
      <c r="J158" s="27">
        <f t="shared" si="23"/>
        <v>0</v>
      </c>
      <c r="K158" s="27">
        <f t="shared" si="24"/>
        <v>0</v>
      </c>
    </row>
    <row r="159" spans="1:11" x14ac:dyDescent="0.2">
      <c r="B159" s="156" t="s">
        <v>80</v>
      </c>
      <c r="C159" s="157"/>
      <c r="D159" s="157"/>
      <c r="E159" s="157"/>
      <c r="F159" s="157"/>
      <c r="G159" s="157"/>
      <c r="H159" s="157"/>
      <c r="I159" s="158"/>
      <c r="J159" s="37">
        <f>SUM(J143:J158)</f>
        <v>0</v>
      </c>
      <c r="K159" s="37">
        <f>SUM(K143:K158)</f>
        <v>0</v>
      </c>
    </row>
    <row r="160" spans="1:11" x14ac:dyDescent="0.2">
      <c r="G160" s="31"/>
    </row>
    <row r="161" spans="1:11" s="23" customFormat="1" ht="240" x14ac:dyDescent="0.2">
      <c r="A161" s="22"/>
      <c r="B161" s="33" t="s">
        <v>188</v>
      </c>
      <c r="C161" s="33" t="s">
        <v>41</v>
      </c>
      <c r="D161" s="33"/>
      <c r="E161" s="34" t="s">
        <v>269</v>
      </c>
      <c r="F161" s="33" t="s">
        <v>32</v>
      </c>
      <c r="G161" s="35">
        <v>1</v>
      </c>
      <c r="H161" s="36"/>
      <c r="I161" s="36"/>
      <c r="J161" s="36">
        <f>J178</f>
        <v>0</v>
      </c>
      <c r="K161" s="36">
        <f>K178</f>
        <v>0</v>
      </c>
    </row>
    <row r="162" spans="1:11" s="24" customFormat="1" x14ac:dyDescent="0.2">
      <c r="B162" s="26" t="s">
        <v>189</v>
      </c>
      <c r="C162" s="26" t="s">
        <v>3</v>
      </c>
      <c r="D162" s="26">
        <v>251</v>
      </c>
      <c r="E162" s="28" t="s">
        <v>62</v>
      </c>
      <c r="F162" s="26" t="s">
        <v>2</v>
      </c>
      <c r="G162" s="30">
        <v>15</v>
      </c>
      <c r="H162" s="27">
        <v>0</v>
      </c>
      <c r="I162" s="32">
        <v>0</v>
      </c>
      <c r="J162" s="27">
        <f>TRUNC(H162*G162,2)</f>
        <v>0</v>
      </c>
      <c r="K162" s="27">
        <f t="shared" ref="K162:K169" si="25">TRUNC(G162*I162,2)</f>
        <v>0</v>
      </c>
    </row>
    <row r="163" spans="1:11" s="24" customFormat="1" x14ac:dyDescent="0.2">
      <c r="B163" s="26" t="s">
        <v>190</v>
      </c>
      <c r="C163" s="26" t="s">
        <v>3</v>
      </c>
      <c r="D163" s="26">
        <v>34794</v>
      </c>
      <c r="E163" s="28" t="s">
        <v>61</v>
      </c>
      <c r="F163" s="26" t="s">
        <v>2</v>
      </c>
      <c r="G163" s="30">
        <v>15</v>
      </c>
      <c r="H163" s="27">
        <v>0</v>
      </c>
      <c r="I163" s="32">
        <v>0</v>
      </c>
      <c r="J163" s="27">
        <f t="shared" ref="J163:J177" si="26">TRUNC(H163*G163,2)</f>
        <v>0</v>
      </c>
      <c r="K163" s="27">
        <f t="shared" si="25"/>
        <v>0</v>
      </c>
    </row>
    <row r="164" spans="1:11" s="24" customFormat="1" x14ac:dyDescent="0.2">
      <c r="B164" s="26" t="s">
        <v>191</v>
      </c>
      <c r="C164" s="26" t="s">
        <v>3</v>
      </c>
      <c r="D164" s="26">
        <v>4750</v>
      </c>
      <c r="E164" s="28" t="s">
        <v>63</v>
      </c>
      <c r="F164" s="26" t="s">
        <v>2</v>
      </c>
      <c r="G164" s="30">
        <v>2</v>
      </c>
      <c r="H164" s="27">
        <v>0</v>
      </c>
      <c r="I164" s="32">
        <v>0</v>
      </c>
      <c r="J164" s="27">
        <f t="shared" si="26"/>
        <v>0</v>
      </c>
      <c r="K164" s="27">
        <f t="shared" si="25"/>
        <v>0</v>
      </c>
    </row>
    <row r="165" spans="1:11" s="29" customFormat="1" x14ac:dyDescent="0.2">
      <c r="A165" s="24"/>
      <c r="B165" s="26" t="s">
        <v>192</v>
      </c>
      <c r="C165" s="26" t="s">
        <v>3</v>
      </c>
      <c r="D165" s="25">
        <v>2689</v>
      </c>
      <c r="E165" s="28" t="s">
        <v>226</v>
      </c>
      <c r="F165" s="26" t="s">
        <v>57</v>
      </c>
      <c r="G165" s="30">
        <v>9.5</v>
      </c>
      <c r="H165" s="27">
        <v>0</v>
      </c>
      <c r="I165" s="27">
        <v>0</v>
      </c>
      <c r="J165" s="27">
        <f>TRUNC(H165*G165,2)</f>
        <v>0</v>
      </c>
      <c r="K165" s="27">
        <f t="shared" si="25"/>
        <v>0</v>
      </c>
    </row>
    <row r="166" spans="1:11" s="29" customFormat="1" ht="45" x14ac:dyDescent="0.2">
      <c r="A166" s="24"/>
      <c r="B166" s="26" t="s">
        <v>193</v>
      </c>
      <c r="C166" s="26" t="s">
        <v>3</v>
      </c>
      <c r="D166" s="25">
        <v>1022</v>
      </c>
      <c r="E166" s="28" t="s">
        <v>225</v>
      </c>
      <c r="F166" s="26" t="s">
        <v>57</v>
      </c>
      <c r="G166" s="30">
        <v>31</v>
      </c>
      <c r="H166" s="27">
        <v>0</v>
      </c>
      <c r="I166" s="27">
        <v>0</v>
      </c>
      <c r="J166" s="27">
        <f>TRUNC(H166*G166,2)</f>
        <v>0</v>
      </c>
      <c r="K166" s="27">
        <f t="shared" si="25"/>
        <v>0</v>
      </c>
    </row>
    <row r="167" spans="1:11" s="29" customFormat="1" x14ac:dyDescent="0.2">
      <c r="A167" s="24"/>
      <c r="B167" s="26" t="s">
        <v>194</v>
      </c>
      <c r="C167" s="26" t="s">
        <v>3</v>
      </c>
      <c r="D167" s="25">
        <v>34616</v>
      </c>
      <c r="E167" s="28" t="s">
        <v>222</v>
      </c>
      <c r="F167" s="26" t="s">
        <v>13</v>
      </c>
      <c r="G167" s="30">
        <v>1</v>
      </c>
      <c r="H167" s="27">
        <v>0</v>
      </c>
      <c r="I167" s="27">
        <v>0</v>
      </c>
      <c r="J167" s="27">
        <f>TRUNC(H167*G167,2)</f>
        <v>0</v>
      </c>
      <c r="K167" s="27">
        <f t="shared" si="25"/>
        <v>0</v>
      </c>
    </row>
    <row r="168" spans="1:11" s="24" customFormat="1" ht="60" x14ac:dyDescent="0.2">
      <c r="B168" s="26" t="s">
        <v>195</v>
      </c>
      <c r="C168" s="25" t="s">
        <v>64</v>
      </c>
      <c r="D168" s="25"/>
      <c r="E168" s="28" t="s">
        <v>270</v>
      </c>
      <c r="F168" s="26" t="s">
        <v>32</v>
      </c>
      <c r="G168" s="30">
        <v>1</v>
      </c>
      <c r="H168" s="27">
        <v>0</v>
      </c>
      <c r="I168" s="27">
        <v>0</v>
      </c>
      <c r="J168" s="27">
        <f t="shared" si="26"/>
        <v>0</v>
      </c>
      <c r="K168" s="27">
        <f t="shared" si="25"/>
        <v>0</v>
      </c>
    </row>
    <row r="169" spans="1:11" s="24" customFormat="1" x14ac:dyDescent="0.2">
      <c r="B169" s="26" t="s">
        <v>196</v>
      </c>
      <c r="C169" s="25" t="s">
        <v>64</v>
      </c>
      <c r="D169" s="25"/>
      <c r="E169" s="28" t="s">
        <v>237</v>
      </c>
      <c r="F169" s="26" t="s">
        <v>13</v>
      </c>
      <c r="G169" s="30">
        <v>1</v>
      </c>
      <c r="H169" s="27">
        <v>0</v>
      </c>
      <c r="I169" s="27">
        <v>0</v>
      </c>
      <c r="J169" s="27">
        <f t="shared" si="26"/>
        <v>0</v>
      </c>
      <c r="K169" s="27">
        <f t="shared" si="25"/>
        <v>0</v>
      </c>
    </row>
    <row r="170" spans="1:11" s="24" customFormat="1" x14ac:dyDescent="0.2">
      <c r="B170" s="26" t="s">
        <v>197</v>
      </c>
      <c r="C170" s="25" t="s">
        <v>64</v>
      </c>
      <c r="D170" s="26"/>
      <c r="E170" s="28" t="s">
        <v>49</v>
      </c>
      <c r="F170" s="26" t="s">
        <v>32</v>
      </c>
      <c r="G170" s="30">
        <v>1</v>
      </c>
      <c r="H170" s="27">
        <v>0</v>
      </c>
      <c r="I170" s="27">
        <v>0</v>
      </c>
      <c r="J170" s="27">
        <f t="shared" si="26"/>
        <v>0</v>
      </c>
      <c r="K170" s="27">
        <f t="shared" ref="K170:K177" si="27">TRUNC(G170*I170,2)</f>
        <v>0</v>
      </c>
    </row>
    <row r="171" spans="1:11" s="24" customFormat="1" x14ac:dyDescent="0.2">
      <c r="B171" s="26" t="s">
        <v>198</v>
      </c>
      <c r="C171" s="25" t="s">
        <v>64</v>
      </c>
      <c r="D171" s="26"/>
      <c r="E171" s="28" t="s">
        <v>50</v>
      </c>
      <c r="F171" s="26" t="s">
        <v>13</v>
      </c>
      <c r="G171" s="30">
        <v>4</v>
      </c>
      <c r="H171" s="27">
        <v>0</v>
      </c>
      <c r="I171" s="27">
        <v>0</v>
      </c>
      <c r="J171" s="27">
        <f t="shared" si="26"/>
        <v>0</v>
      </c>
      <c r="K171" s="27">
        <f t="shared" si="27"/>
        <v>0</v>
      </c>
    </row>
    <row r="172" spans="1:11" s="29" customFormat="1" ht="30" x14ac:dyDescent="0.2">
      <c r="A172" s="24"/>
      <c r="B172" s="26" t="s">
        <v>199</v>
      </c>
      <c r="C172" s="25" t="s">
        <v>64</v>
      </c>
      <c r="D172" s="25"/>
      <c r="E172" s="28" t="s">
        <v>51</v>
      </c>
      <c r="F172" s="26" t="s">
        <v>52</v>
      </c>
      <c r="G172" s="30">
        <v>2</v>
      </c>
      <c r="H172" s="27">
        <v>0</v>
      </c>
      <c r="I172" s="27">
        <v>0</v>
      </c>
      <c r="J172" s="27">
        <f t="shared" si="26"/>
        <v>0</v>
      </c>
      <c r="K172" s="27">
        <f t="shared" si="27"/>
        <v>0</v>
      </c>
    </row>
    <row r="173" spans="1:11" s="29" customFormat="1" x14ac:dyDescent="0.2">
      <c r="A173" s="24"/>
      <c r="B173" s="26" t="s">
        <v>200</v>
      </c>
      <c r="C173" s="25" t="s">
        <v>64</v>
      </c>
      <c r="D173" s="25"/>
      <c r="E173" s="28" t="s">
        <v>53</v>
      </c>
      <c r="F173" s="26" t="s">
        <v>54</v>
      </c>
      <c r="G173" s="30">
        <v>0.5</v>
      </c>
      <c r="H173" s="27">
        <v>0</v>
      </c>
      <c r="I173" s="27">
        <v>0</v>
      </c>
      <c r="J173" s="27">
        <f t="shared" si="26"/>
        <v>0</v>
      </c>
      <c r="K173" s="27">
        <f t="shared" si="27"/>
        <v>0</v>
      </c>
    </row>
    <row r="174" spans="1:11" s="29" customFormat="1" x14ac:dyDescent="0.2">
      <c r="A174" s="24"/>
      <c r="B174" s="26" t="s">
        <v>201</v>
      </c>
      <c r="C174" s="25" t="s">
        <v>64</v>
      </c>
      <c r="D174" s="25"/>
      <c r="E174" s="28" t="s">
        <v>55</v>
      </c>
      <c r="F174" s="26" t="s">
        <v>57</v>
      </c>
      <c r="G174" s="30">
        <v>9.5</v>
      </c>
      <c r="H174" s="27">
        <v>0</v>
      </c>
      <c r="I174" s="27">
        <v>0</v>
      </c>
      <c r="J174" s="27">
        <f t="shared" si="26"/>
        <v>0</v>
      </c>
      <c r="K174" s="27">
        <f t="shared" si="27"/>
        <v>0</v>
      </c>
    </row>
    <row r="175" spans="1:11" s="29" customFormat="1" x14ac:dyDescent="0.2">
      <c r="A175" s="24"/>
      <c r="B175" s="26" t="s">
        <v>202</v>
      </c>
      <c r="C175" s="25" t="s">
        <v>64</v>
      </c>
      <c r="D175" s="25"/>
      <c r="E175" s="28" t="s">
        <v>217</v>
      </c>
      <c r="F175" s="26" t="s">
        <v>57</v>
      </c>
      <c r="G175" s="30">
        <v>9.5</v>
      </c>
      <c r="H175" s="27">
        <v>0</v>
      </c>
      <c r="I175" s="27">
        <v>0</v>
      </c>
      <c r="J175" s="27">
        <f t="shared" si="26"/>
        <v>0</v>
      </c>
      <c r="K175" s="27">
        <f t="shared" si="27"/>
        <v>0</v>
      </c>
    </row>
    <row r="176" spans="1:11" s="29" customFormat="1" x14ac:dyDescent="0.2">
      <c r="A176" s="24"/>
      <c r="B176" s="26" t="s">
        <v>203</v>
      </c>
      <c r="C176" s="25" t="s">
        <v>64</v>
      </c>
      <c r="D176" s="25"/>
      <c r="E176" s="28" t="s">
        <v>58</v>
      </c>
      <c r="F176" s="26" t="s">
        <v>57</v>
      </c>
      <c r="G176" s="30">
        <v>9.5</v>
      </c>
      <c r="H176" s="27">
        <v>0</v>
      </c>
      <c r="I176" s="27">
        <v>0</v>
      </c>
      <c r="J176" s="27">
        <f t="shared" si="26"/>
        <v>0</v>
      </c>
      <c r="K176" s="27">
        <f t="shared" si="27"/>
        <v>0</v>
      </c>
    </row>
    <row r="177" spans="1:11" s="29" customFormat="1" x14ac:dyDescent="0.2">
      <c r="A177" s="24"/>
      <c r="B177" s="26" t="s">
        <v>246</v>
      </c>
      <c r="C177" s="25" t="s">
        <v>64</v>
      </c>
      <c r="D177" s="25"/>
      <c r="E177" s="28" t="s">
        <v>216</v>
      </c>
      <c r="F177" s="26" t="s">
        <v>57</v>
      </c>
      <c r="G177" s="30">
        <v>8</v>
      </c>
      <c r="H177" s="27">
        <v>0</v>
      </c>
      <c r="I177" s="27">
        <v>0</v>
      </c>
      <c r="J177" s="27">
        <f t="shared" si="26"/>
        <v>0</v>
      </c>
      <c r="K177" s="27">
        <f t="shared" si="27"/>
        <v>0</v>
      </c>
    </row>
    <row r="178" spans="1:11" x14ac:dyDescent="0.2">
      <c r="B178" s="149" t="s">
        <v>80</v>
      </c>
      <c r="C178" s="149"/>
      <c r="D178" s="149"/>
      <c r="E178" s="149"/>
      <c r="F178" s="149"/>
      <c r="G178" s="149"/>
      <c r="H178" s="149"/>
      <c r="I178" s="149"/>
      <c r="J178" s="37">
        <f>SUM(J162:J177)</f>
        <v>0</v>
      </c>
      <c r="K178" s="37">
        <f>SUM(K162:K177)</f>
        <v>0</v>
      </c>
    </row>
    <row r="179" spans="1:11" x14ac:dyDescent="0.2">
      <c r="B179" s="67"/>
      <c r="C179" s="67"/>
      <c r="D179" s="67"/>
      <c r="E179" s="67"/>
      <c r="F179" s="67"/>
      <c r="G179" s="67"/>
      <c r="H179" s="67"/>
      <c r="I179" s="67"/>
      <c r="J179" s="68"/>
      <c r="K179" s="68"/>
    </row>
    <row r="180" spans="1:11" ht="150" x14ac:dyDescent="0.2">
      <c r="B180" s="33" t="s">
        <v>252</v>
      </c>
      <c r="C180" s="33" t="s">
        <v>253</v>
      </c>
      <c r="D180" s="33"/>
      <c r="E180" s="34" t="s">
        <v>285</v>
      </c>
      <c r="F180" s="33" t="s">
        <v>32</v>
      </c>
      <c r="G180" s="35">
        <v>1</v>
      </c>
      <c r="H180" s="36"/>
      <c r="I180" s="36"/>
      <c r="J180" s="36">
        <f>J186</f>
        <v>0</v>
      </c>
      <c r="K180" s="36">
        <f>K186</f>
        <v>0</v>
      </c>
    </row>
    <row r="181" spans="1:11" x14ac:dyDescent="0.2">
      <c r="B181" s="26" t="s">
        <v>272</v>
      </c>
      <c r="C181" s="26" t="s">
        <v>3</v>
      </c>
      <c r="D181" s="26">
        <v>2438</v>
      </c>
      <c r="E181" s="28" t="s">
        <v>289</v>
      </c>
      <c r="F181" s="26" t="s">
        <v>2</v>
      </c>
      <c r="G181" s="30">
        <v>2</v>
      </c>
      <c r="H181" s="27">
        <v>0</v>
      </c>
      <c r="I181" s="32">
        <v>0</v>
      </c>
      <c r="J181" s="27">
        <f t="shared" ref="J181:J182" si="28">TRUNC(H181*G181,2)</f>
        <v>0</v>
      </c>
      <c r="K181" s="27">
        <f t="shared" ref="K181:K185" si="29">TRUNC(G181*I181,2)</f>
        <v>0</v>
      </c>
    </row>
    <row r="182" spans="1:11" x14ac:dyDescent="0.2">
      <c r="B182" s="26" t="s">
        <v>273</v>
      </c>
      <c r="C182" s="26" t="s">
        <v>3</v>
      </c>
      <c r="D182" s="26">
        <v>4750</v>
      </c>
      <c r="E182" s="28" t="s">
        <v>63</v>
      </c>
      <c r="F182" s="26" t="s">
        <v>2</v>
      </c>
      <c r="G182" s="30">
        <v>1</v>
      </c>
      <c r="H182" s="27">
        <v>0</v>
      </c>
      <c r="I182" s="32">
        <v>0</v>
      </c>
      <c r="J182" s="27">
        <f t="shared" si="28"/>
        <v>0</v>
      </c>
      <c r="K182" s="27">
        <f t="shared" si="29"/>
        <v>0</v>
      </c>
    </row>
    <row r="183" spans="1:11" s="29" customFormat="1" x14ac:dyDescent="0.2">
      <c r="A183" s="24"/>
      <c r="B183" s="26" t="s">
        <v>274</v>
      </c>
      <c r="C183" s="26" t="s">
        <v>3</v>
      </c>
      <c r="D183" s="25">
        <v>2689</v>
      </c>
      <c r="E183" s="28" t="s">
        <v>226</v>
      </c>
      <c r="F183" s="26" t="s">
        <v>57</v>
      </c>
      <c r="G183" s="30">
        <v>10</v>
      </c>
      <c r="H183" s="27">
        <v>0</v>
      </c>
      <c r="I183" s="27">
        <v>0</v>
      </c>
      <c r="J183" s="27">
        <f>TRUNC(H183*G183,2)</f>
        <v>0</v>
      </c>
      <c r="K183" s="27">
        <f t="shared" si="29"/>
        <v>0</v>
      </c>
    </row>
    <row r="184" spans="1:11" ht="45" x14ac:dyDescent="0.2">
      <c r="B184" s="26" t="s">
        <v>275</v>
      </c>
      <c r="C184" s="26" t="s">
        <v>3</v>
      </c>
      <c r="D184" s="25">
        <v>1022</v>
      </c>
      <c r="E184" s="28" t="s">
        <v>225</v>
      </c>
      <c r="F184" s="26" t="s">
        <v>57</v>
      </c>
      <c r="G184" s="30">
        <v>30</v>
      </c>
      <c r="H184" s="27">
        <v>0</v>
      </c>
      <c r="I184" s="27">
        <v>0</v>
      </c>
      <c r="J184" s="27">
        <f>TRUNC(H184*G184,2)</f>
        <v>0</v>
      </c>
      <c r="K184" s="27">
        <f t="shared" si="29"/>
        <v>0</v>
      </c>
    </row>
    <row r="185" spans="1:11" ht="60" x14ac:dyDescent="0.2">
      <c r="B185" s="26" t="s">
        <v>341</v>
      </c>
      <c r="C185" s="25" t="s">
        <v>64</v>
      </c>
      <c r="D185" s="25"/>
      <c r="E185" s="28" t="s">
        <v>271</v>
      </c>
      <c r="F185" s="26" t="s">
        <v>32</v>
      </c>
      <c r="G185" s="30">
        <v>1</v>
      </c>
      <c r="H185" s="27">
        <v>0</v>
      </c>
      <c r="I185" s="27">
        <v>0</v>
      </c>
      <c r="J185" s="27">
        <f t="shared" ref="J185" si="30">TRUNC(H185*G185,2)</f>
        <v>0</v>
      </c>
      <c r="K185" s="27">
        <f t="shared" si="29"/>
        <v>0</v>
      </c>
    </row>
    <row r="186" spans="1:11" x14ac:dyDescent="0.2">
      <c r="B186" s="149" t="s">
        <v>80</v>
      </c>
      <c r="C186" s="149"/>
      <c r="D186" s="149"/>
      <c r="E186" s="149"/>
      <c r="F186" s="149"/>
      <c r="G186" s="149"/>
      <c r="H186" s="149"/>
      <c r="I186" s="149"/>
      <c r="J186" s="37">
        <f>SUM(J181:J185)</f>
        <v>0</v>
      </c>
      <c r="K186" s="37">
        <f>SUM(K181:K185)</f>
        <v>0</v>
      </c>
    </row>
    <row r="187" spans="1:11" x14ac:dyDescent="0.2">
      <c r="B187" s="67"/>
      <c r="C187" s="67"/>
      <c r="D187" s="67"/>
      <c r="E187" s="67"/>
      <c r="F187" s="67"/>
      <c r="G187" s="67"/>
      <c r="H187" s="67"/>
      <c r="I187" s="67"/>
      <c r="J187" s="68"/>
      <c r="K187" s="68"/>
    </row>
    <row r="188" spans="1:11" ht="135" x14ac:dyDescent="0.2">
      <c r="B188" s="33" t="s">
        <v>279</v>
      </c>
      <c r="C188" s="33" t="s">
        <v>253</v>
      </c>
      <c r="D188" s="33"/>
      <c r="E188" s="34" t="s">
        <v>331</v>
      </c>
      <c r="F188" s="33" t="s">
        <v>32</v>
      </c>
      <c r="G188" s="35">
        <v>1</v>
      </c>
      <c r="H188" s="36"/>
      <c r="I188" s="36"/>
      <c r="J188" s="36">
        <f>J195</f>
        <v>0</v>
      </c>
      <c r="K188" s="36">
        <f>K195</f>
        <v>0</v>
      </c>
    </row>
    <row r="189" spans="1:11" x14ac:dyDescent="0.2">
      <c r="B189" s="26" t="s">
        <v>280</v>
      </c>
      <c r="C189" s="26" t="s">
        <v>3</v>
      </c>
      <c r="D189" s="26">
        <v>2438</v>
      </c>
      <c r="E189" s="28" t="s">
        <v>289</v>
      </c>
      <c r="F189" s="26" t="s">
        <v>2</v>
      </c>
      <c r="G189" s="30">
        <v>1</v>
      </c>
      <c r="H189" s="27">
        <v>0</v>
      </c>
      <c r="I189" s="32">
        <v>0</v>
      </c>
      <c r="J189" s="27">
        <f t="shared" ref="J189:J191" si="31">TRUNC(H189*G189,2)</f>
        <v>0</v>
      </c>
      <c r="K189" s="27">
        <f t="shared" ref="K189:K194" si="32">TRUNC(G189*I189,2)</f>
        <v>0</v>
      </c>
    </row>
    <row r="190" spans="1:11" s="24" customFormat="1" x14ac:dyDescent="0.2">
      <c r="B190" s="26" t="s">
        <v>290</v>
      </c>
      <c r="C190" s="26" t="s">
        <v>3</v>
      </c>
      <c r="D190" s="26">
        <v>251</v>
      </c>
      <c r="E190" s="28" t="s">
        <v>62</v>
      </c>
      <c r="F190" s="26" t="s">
        <v>2</v>
      </c>
      <c r="G190" s="30">
        <v>1</v>
      </c>
      <c r="H190" s="27">
        <v>0</v>
      </c>
      <c r="I190" s="32">
        <v>0</v>
      </c>
      <c r="J190" s="27">
        <f>TRUNC(H190*G190,2)</f>
        <v>0</v>
      </c>
      <c r="K190" s="27">
        <f>TRUNC(G190*I190,2)</f>
        <v>0</v>
      </c>
    </row>
    <row r="191" spans="1:11" x14ac:dyDescent="0.2">
      <c r="B191" s="26" t="s">
        <v>291</v>
      </c>
      <c r="C191" s="26" t="s">
        <v>3</v>
      </c>
      <c r="D191" s="26">
        <v>4750</v>
      </c>
      <c r="E191" s="28" t="s">
        <v>63</v>
      </c>
      <c r="F191" s="26" t="s">
        <v>2</v>
      </c>
      <c r="G191" s="30">
        <v>1</v>
      </c>
      <c r="H191" s="27">
        <v>0</v>
      </c>
      <c r="I191" s="32">
        <v>0</v>
      </c>
      <c r="J191" s="27">
        <f t="shared" si="31"/>
        <v>0</v>
      </c>
      <c r="K191" s="27">
        <f t="shared" si="32"/>
        <v>0</v>
      </c>
    </row>
    <row r="192" spans="1:11" s="29" customFormat="1" x14ac:dyDescent="0.2">
      <c r="A192" s="24"/>
      <c r="B192" s="26" t="s">
        <v>292</v>
      </c>
      <c r="C192" s="26" t="s">
        <v>3</v>
      </c>
      <c r="D192" s="25">
        <v>2689</v>
      </c>
      <c r="E192" s="28" t="s">
        <v>226</v>
      </c>
      <c r="F192" s="26" t="s">
        <v>57</v>
      </c>
      <c r="G192" s="30">
        <v>10</v>
      </c>
      <c r="H192" s="27">
        <v>0</v>
      </c>
      <c r="I192" s="27">
        <v>0</v>
      </c>
      <c r="J192" s="27">
        <f>TRUNC(H192*G192,2)</f>
        <v>0</v>
      </c>
      <c r="K192" s="27">
        <f t="shared" si="32"/>
        <v>0</v>
      </c>
    </row>
    <row r="193" spans="1:11" ht="45" x14ac:dyDescent="0.2">
      <c r="B193" s="26" t="s">
        <v>293</v>
      </c>
      <c r="C193" s="26" t="s">
        <v>3</v>
      </c>
      <c r="D193" s="25">
        <v>1022</v>
      </c>
      <c r="E193" s="28" t="s">
        <v>225</v>
      </c>
      <c r="F193" s="26" t="s">
        <v>57</v>
      </c>
      <c r="G193" s="30">
        <v>30</v>
      </c>
      <c r="H193" s="27">
        <v>0</v>
      </c>
      <c r="I193" s="27">
        <v>0</v>
      </c>
      <c r="J193" s="27">
        <f>TRUNC(H193*G193,2)</f>
        <v>0</v>
      </c>
      <c r="K193" s="27">
        <f t="shared" si="32"/>
        <v>0</v>
      </c>
    </row>
    <row r="194" spans="1:11" ht="60" x14ac:dyDescent="0.2">
      <c r="B194" s="26" t="s">
        <v>342</v>
      </c>
      <c r="C194" s="25" t="s">
        <v>64</v>
      </c>
      <c r="D194" s="25"/>
      <c r="E194" s="28" t="s">
        <v>296</v>
      </c>
      <c r="F194" s="26" t="s">
        <v>32</v>
      </c>
      <c r="G194" s="30">
        <v>1</v>
      </c>
      <c r="H194" s="27">
        <v>0</v>
      </c>
      <c r="I194" s="27">
        <v>0</v>
      </c>
      <c r="J194" s="27">
        <f t="shared" ref="J194" si="33">TRUNC(H194*G194,2)</f>
        <v>0</v>
      </c>
      <c r="K194" s="27">
        <f t="shared" si="32"/>
        <v>0</v>
      </c>
    </row>
    <row r="195" spans="1:11" x14ac:dyDescent="0.2">
      <c r="B195" s="149" t="s">
        <v>80</v>
      </c>
      <c r="C195" s="149"/>
      <c r="D195" s="149"/>
      <c r="E195" s="149"/>
      <c r="F195" s="149"/>
      <c r="G195" s="149"/>
      <c r="H195" s="149"/>
      <c r="I195" s="149"/>
      <c r="J195" s="37">
        <f>SUM(J189:J194)</f>
        <v>0</v>
      </c>
      <c r="K195" s="37">
        <f>SUM(K189:K194)</f>
        <v>0</v>
      </c>
    </row>
    <row r="196" spans="1:11" x14ac:dyDescent="0.2">
      <c r="B196" s="67"/>
      <c r="C196" s="67"/>
      <c r="D196" s="67"/>
      <c r="E196" s="67"/>
      <c r="F196" s="67"/>
      <c r="G196" s="67"/>
      <c r="H196" s="67"/>
      <c r="I196" s="67"/>
      <c r="J196" s="68"/>
      <c r="K196" s="68"/>
    </row>
    <row r="197" spans="1:11" ht="120" x14ac:dyDescent="0.2">
      <c r="B197" s="33" t="s">
        <v>281</v>
      </c>
      <c r="C197" s="33" t="s">
        <v>253</v>
      </c>
      <c r="D197" s="33"/>
      <c r="E197" s="34" t="s">
        <v>297</v>
      </c>
      <c r="F197" s="33" t="s">
        <v>32</v>
      </c>
      <c r="G197" s="35">
        <v>1</v>
      </c>
      <c r="H197" s="36"/>
      <c r="I197" s="36"/>
      <c r="J197" s="36">
        <f>J204</f>
        <v>0</v>
      </c>
      <c r="K197" s="36">
        <f>K204</f>
        <v>0</v>
      </c>
    </row>
    <row r="198" spans="1:11" x14ac:dyDescent="0.2">
      <c r="B198" s="26" t="s">
        <v>301</v>
      </c>
      <c r="C198" s="26" t="s">
        <v>3</v>
      </c>
      <c r="D198" s="26">
        <v>2438</v>
      </c>
      <c r="E198" s="28" t="s">
        <v>289</v>
      </c>
      <c r="F198" s="26" t="s">
        <v>2</v>
      </c>
      <c r="G198" s="30">
        <v>3</v>
      </c>
      <c r="H198" s="27">
        <v>0</v>
      </c>
      <c r="I198" s="32">
        <v>0</v>
      </c>
      <c r="J198" s="27">
        <f t="shared" ref="J198:J199" si="34">TRUNC(H198*G198,2)</f>
        <v>0</v>
      </c>
      <c r="K198" s="27">
        <f t="shared" ref="K198:K203" si="35">TRUNC(G198*I198,2)</f>
        <v>0</v>
      </c>
    </row>
    <row r="199" spans="1:11" x14ac:dyDescent="0.2">
      <c r="B199" s="26" t="s">
        <v>302</v>
      </c>
      <c r="C199" s="26" t="s">
        <v>3</v>
      </c>
      <c r="D199" s="26">
        <v>4750</v>
      </c>
      <c r="E199" s="28" t="s">
        <v>63</v>
      </c>
      <c r="F199" s="26" t="s">
        <v>2</v>
      </c>
      <c r="G199" s="30">
        <v>1</v>
      </c>
      <c r="H199" s="27">
        <v>0</v>
      </c>
      <c r="I199" s="32">
        <v>0</v>
      </c>
      <c r="J199" s="27">
        <f t="shared" si="34"/>
        <v>0</v>
      </c>
      <c r="K199" s="27">
        <f t="shared" si="35"/>
        <v>0</v>
      </c>
    </row>
    <row r="200" spans="1:11" s="29" customFormat="1" x14ac:dyDescent="0.2">
      <c r="A200" s="24"/>
      <c r="B200" s="26" t="s">
        <v>303</v>
      </c>
      <c r="C200" s="26" t="s">
        <v>3</v>
      </c>
      <c r="D200" s="25">
        <v>2689</v>
      </c>
      <c r="E200" s="28" t="s">
        <v>226</v>
      </c>
      <c r="F200" s="26" t="s">
        <v>57</v>
      </c>
      <c r="G200" s="30">
        <v>10</v>
      </c>
      <c r="H200" s="27">
        <v>0</v>
      </c>
      <c r="I200" s="27">
        <v>0</v>
      </c>
      <c r="J200" s="27">
        <f>TRUNC(H200*G200,2)</f>
        <v>0</v>
      </c>
      <c r="K200" s="27">
        <f t="shared" si="35"/>
        <v>0</v>
      </c>
    </row>
    <row r="201" spans="1:11" ht="45" x14ac:dyDescent="0.2">
      <c r="B201" s="26" t="s">
        <v>304</v>
      </c>
      <c r="C201" s="26" t="s">
        <v>3</v>
      </c>
      <c r="D201" s="25">
        <v>1022</v>
      </c>
      <c r="E201" s="28" t="s">
        <v>225</v>
      </c>
      <c r="F201" s="26" t="s">
        <v>57</v>
      </c>
      <c r="G201" s="30">
        <v>30</v>
      </c>
      <c r="H201" s="27">
        <v>0</v>
      </c>
      <c r="I201" s="27">
        <v>0</v>
      </c>
      <c r="J201" s="27">
        <f>TRUNC(H201*G201,2)</f>
        <v>0</v>
      </c>
      <c r="K201" s="27">
        <f t="shared" si="35"/>
        <v>0</v>
      </c>
    </row>
    <row r="202" spans="1:11" s="29" customFormat="1" x14ac:dyDescent="0.2">
      <c r="A202" s="24"/>
      <c r="B202" s="26" t="s">
        <v>305</v>
      </c>
      <c r="C202" s="26" t="s">
        <v>3</v>
      </c>
      <c r="D202" s="25">
        <v>34616</v>
      </c>
      <c r="E202" s="28" t="s">
        <v>222</v>
      </c>
      <c r="F202" s="26" t="s">
        <v>13</v>
      </c>
      <c r="G202" s="30">
        <v>1</v>
      </c>
      <c r="H202" s="27">
        <v>0</v>
      </c>
      <c r="I202" s="27">
        <v>0</v>
      </c>
      <c r="J202" s="27">
        <f>TRUNC(H202*G202,2)</f>
        <v>0</v>
      </c>
      <c r="K202" s="27">
        <f t="shared" si="35"/>
        <v>0</v>
      </c>
    </row>
    <row r="203" spans="1:11" ht="60" x14ac:dyDescent="0.2">
      <c r="B203" s="26" t="s">
        <v>343</v>
      </c>
      <c r="C203" s="25" t="s">
        <v>64</v>
      </c>
      <c r="D203" s="25"/>
      <c r="E203" s="28" t="s">
        <v>294</v>
      </c>
      <c r="F203" s="26" t="s">
        <v>32</v>
      </c>
      <c r="G203" s="30">
        <v>1</v>
      </c>
      <c r="H203" s="27"/>
      <c r="I203" s="27">
        <v>0</v>
      </c>
      <c r="J203" s="27">
        <f t="shared" ref="J203" si="36">TRUNC(H203*G203,2)</f>
        <v>0</v>
      </c>
      <c r="K203" s="27">
        <f t="shared" si="35"/>
        <v>0</v>
      </c>
    </row>
    <row r="204" spans="1:11" x14ac:dyDescent="0.2">
      <c r="B204" s="149" t="s">
        <v>80</v>
      </c>
      <c r="C204" s="149"/>
      <c r="D204" s="149"/>
      <c r="E204" s="149"/>
      <c r="F204" s="149"/>
      <c r="G204" s="149"/>
      <c r="H204" s="149"/>
      <c r="I204" s="149"/>
      <c r="J204" s="37">
        <f>SUM(J198:J203)</f>
        <v>0</v>
      </c>
      <c r="K204" s="37">
        <f>SUM(K198:K203)</f>
        <v>0</v>
      </c>
    </row>
    <row r="205" spans="1:11" x14ac:dyDescent="0.2">
      <c r="B205" s="67"/>
      <c r="C205" s="67"/>
      <c r="D205" s="67"/>
      <c r="E205" s="67"/>
      <c r="F205" s="67"/>
      <c r="G205" s="67"/>
      <c r="H205" s="67"/>
      <c r="I205" s="67"/>
      <c r="J205" s="68"/>
      <c r="K205" s="68"/>
    </row>
    <row r="206" spans="1:11" ht="135" x14ac:dyDescent="0.2">
      <c r="B206" s="33" t="s">
        <v>282</v>
      </c>
      <c r="C206" s="33" t="s">
        <v>253</v>
      </c>
      <c r="D206" s="33"/>
      <c r="E206" s="34" t="s">
        <v>298</v>
      </c>
      <c r="F206" s="33" t="s">
        <v>32</v>
      </c>
      <c r="G206" s="35">
        <v>1</v>
      </c>
      <c r="H206" s="36"/>
      <c r="I206" s="36"/>
      <c r="J206" s="36">
        <f>J213</f>
        <v>0</v>
      </c>
      <c r="K206" s="36">
        <f>K213</f>
        <v>0</v>
      </c>
    </row>
    <row r="207" spans="1:11" x14ac:dyDescent="0.2">
      <c r="B207" s="26" t="s">
        <v>306</v>
      </c>
      <c r="C207" s="26" t="s">
        <v>3</v>
      </c>
      <c r="D207" s="26">
        <v>2438</v>
      </c>
      <c r="E207" s="28" t="s">
        <v>289</v>
      </c>
      <c r="F207" s="26" t="s">
        <v>2</v>
      </c>
      <c r="G207" s="30">
        <v>3</v>
      </c>
      <c r="H207" s="27">
        <v>0</v>
      </c>
      <c r="I207" s="32">
        <v>0</v>
      </c>
      <c r="J207" s="27">
        <f t="shared" ref="J207:J208" si="37">TRUNC(H207*G207,2)</f>
        <v>0</v>
      </c>
      <c r="K207" s="27">
        <f t="shared" ref="K207:K212" si="38">TRUNC(G207*I207,2)</f>
        <v>0</v>
      </c>
    </row>
    <row r="208" spans="1:11" x14ac:dyDescent="0.2">
      <c r="B208" s="26" t="s">
        <v>307</v>
      </c>
      <c r="C208" s="26" t="s">
        <v>3</v>
      </c>
      <c r="D208" s="26">
        <v>4750</v>
      </c>
      <c r="E208" s="28" t="s">
        <v>63</v>
      </c>
      <c r="F208" s="26" t="s">
        <v>2</v>
      </c>
      <c r="G208" s="30">
        <v>1</v>
      </c>
      <c r="H208" s="27">
        <v>0</v>
      </c>
      <c r="I208" s="32">
        <v>0</v>
      </c>
      <c r="J208" s="27">
        <f t="shared" si="37"/>
        <v>0</v>
      </c>
      <c r="K208" s="27">
        <f t="shared" si="38"/>
        <v>0</v>
      </c>
    </row>
    <row r="209" spans="1:11" s="29" customFormat="1" x14ac:dyDescent="0.2">
      <c r="A209" s="24"/>
      <c r="B209" s="26" t="s">
        <v>308</v>
      </c>
      <c r="C209" s="26" t="s">
        <v>3</v>
      </c>
      <c r="D209" s="25">
        <v>2689</v>
      </c>
      <c r="E209" s="28" t="s">
        <v>226</v>
      </c>
      <c r="F209" s="26" t="s">
        <v>57</v>
      </c>
      <c r="G209" s="30">
        <v>10</v>
      </c>
      <c r="H209" s="27">
        <v>0</v>
      </c>
      <c r="I209" s="27">
        <v>0</v>
      </c>
      <c r="J209" s="27">
        <f>TRUNC(H209*G209,2)</f>
        <v>0</v>
      </c>
      <c r="K209" s="27">
        <f t="shared" si="38"/>
        <v>0</v>
      </c>
    </row>
    <row r="210" spans="1:11" s="29" customFormat="1" x14ac:dyDescent="0.2">
      <c r="A210" s="24"/>
      <c r="B210" s="26" t="s">
        <v>309</v>
      </c>
      <c r="C210" s="26" t="s">
        <v>3</v>
      </c>
      <c r="D210" s="25">
        <v>34616</v>
      </c>
      <c r="E210" s="28" t="s">
        <v>222</v>
      </c>
      <c r="F210" s="26" t="s">
        <v>13</v>
      </c>
      <c r="G210" s="30">
        <v>1</v>
      </c>
      <c r="H210" s="27">
        <v>0</v>
      </c>
      <c r="I210" s="27">
        <v>0</v>
      </c>
      <c r="J210" s="27">
        <f>TRUNC(H210*G210,2)</f>
        <v>0</v>
      </c>
      <c r="K210" s="27">
        <f t="shared" si="38"/>
        <v>0</v>
      </c>
    </row>
    <row r="211" spans="1:11" ht="60" x14ac:dyDescent="0.2">
      <c r="B211" s="26" t="s">
        <v>310</v>
      </c>
      <c r="C211" s="25" t="s">
        <v>64</v>
      </c>
      <c r="D211" s="25"/>
      <c r="E211" s="28" t="s">
        <v>295</v>
      </c>
      <c r="F211" s="26" t="s">
        <v>32</v>
      </c>
      <c r="G211" s="30">
        <v>1</v>
      </c>
      <c r="H211" s="27">
        <v>0</v>
      </c>
      <c r="I211" s="27">
        <v>0</v>
      </c>
      <c r="J211" s="27">
        <f t="shared" ref="J211" si="39">TRUNC(H211*G211,2)</f>
        <v>0</v>
      </c>
      <c r="K211" s="27">
        <f t="shared" ref="K211" si="40">TRUNC(G211*I211,2)</f>
        <v>0</v>
      </c>
    </row>
    <row r="212" spans="1:11" ht="30" x14ac:dyDescent="0.2">
      <c r="B212" s="26" t="s">
        <v>311</v>
      </c>
      <c r="C212" s="25" t="s">
        <v>64</v>
      </c>
      <c r="D212" s="25"/>
      <c r="E212" s="28" t="s">
        <v>276</v>
      </c>
      <c r="F212" s="26" t="s">
        <v>32</v>
      </c>
      <c r="G212" s="30">
        <v>1</v>
      </c>
      <c r="H212" s="27">
        <v>0</v>
      </c>
      <c r="I212" s="27">
        <v>0</v>
      </c>
      <c r="J212" s="27">
        <f t="shared" ref="J212" si="41">TRUNC(H212*G212,2)</f>
        <v>0</v>
      </c>
      <c r="K212" s="27">
        <f t="shared" si="38"/>
        <v>0</v>
      </c>
    </row>
    <row r="213" spans="1:11" x14ac:dyDescent="0.2">
      <c r="B213" s="149" t="s">
        <v>80</v>
      </c>
      <c r="C213" s="149"/>
      <c r="D213" s="149"/>
      <c r="E213" s="149"/>
      <c r="F213" s="149"/>
      <c r="G213" s="149"/>
      <c r="H213" s="149"/>
      <c r="I213" s="149"/>
      <c r="J213" s="37">
        <f>SUM(J207:J212)</f>
        <v>0</v>
      </c>
      <c r="K213" s="37">
        <f>SUM(K207:K212)</f>
        <v>0</v>
      </c>
    </row>
    <row r="214" spans="1:11" x14ac:dyDescent="0.2">
      <c r="B214" s="67"/>
      <c r="C214" s="67"/>
      <c r="D214" s="67"/>
      <c r="E214" s="67"/>
      <c r="F214" s="67"/>
      <c r="G214" s="67"/>
      <c r="H214" s="67"/>
      <c r="I214" s="67"/>
      <c r="J214" s="68"/>
      <c r="K214" s="68"/>
    </row>
    <row r="215" spans="1:11" ht="120" x14ac:dyDescent="0.2">
      <c r="B215" s="33" t="s">
        <v>283</v>
      </c>
      <c r="C215" s="33" t="s">
        <v>253</v>
      </c>
      <c r="D215" s="33"/>
      <c r="E215" s="34" t="s">
        <v>332</v>
      </c>
      <c r="F215" s="33" t="s">
        <v>32</v>
      </c>
      <c r="G215" s="35">
        <v>1</v>
      </c>
      <c r="H215" s="36"/>
      <c r="I215" s="36"/>
      <c r="J215" s="36">
        <f>J225</f>
        <v>0</v>
      </c>
      <c r="K215" s="36">
        <f>K225</f>
        <v>0</v>
      </c>
    </row>
    <row r="216" spans="1:11" x14ac:dyDescent="0.2">
      <c r="B216" s="26" t="s">
        <v>312</v>
      </c>
      <c r="C216" s="26" t="s">
        <v>3</v>
      </c>
      <c r="D216" s="26">
        <v>2438</v>
      </c>
      <c r="E216" s="28" t="s">
        <v>289</v>
      </c>
      <c r="F216" s="26" t="s">
        <v>2</v>
      </c>
      <c r="G216" s="30">
        <v>3</v>
      </c>
      <c r="H216" s="27">
        <v>0</v>
      </c>
      <c r="I216" s="32">
        <v>0</v>
      </c>
      <c r="J216" s="27">
        <f t="shared" ref="J216:J218" si="42">TRUNC(H216*G216,2)</f>
        <v>0</v>
      </c>
      <c r="K216" s="27">
        <f t="shared" ref="K216:K221" si="43">TRUNC(G216*I216,2)</f>
        <v>0</v>
      </c>
    </row>
    <row r="217" spans="1:11" s="24" customFormat="1" x14ac:dyDescent="0.2">
      <c r="B217" s="26" t="s">
        <v>313</v>
      </c>
      <c r="C217" s="26" t="s">
        <v>3</v>
      </c>
      <c r="D217" s="26">
        <v>251</v>
      </c>
      <c r="E217" s="28" t="s">
        <v>62</v>
      </c>
      <c r="F217" s="26" t="s">
        <v>2</v>
      </c>
      <c r="G217" s="30">
        <v>3</v>
      </c>
      <c r="H217" s="27">
        <v>0</v>
      </c>
      <c r="I217" s="32">
        <v>0</v>
      </c>
      <c r="J217" s="27">
        <f>TRUNC(H217*G217,2)</f>
        <v>0</v>
      </c>
      <c r="K217" s="27">
        <f>TRUNC(G217*I217,2)</f>
        <v>0</v>
      </c>
    </row>
    <row r="218" spans="1:11" x14ac:dyDescent="0.2">
      <c r="B218" s="26" t="s">
        <v>314</v>
      </c>
      <c r="C218" s="26" t="s">
        <v>3</v>
      </c>
      <c r="D218" s="26">
        <v>4750</v>
      </c>
      <c r="E218" s="28" t="s">
        <v>63</v>
      </c>
      <c r="F218" s="26" t="s">
        <v>2</v>
      </c>
      <c r="G218" s="30">
        <v>1</v>
      </c>
      <c r="H218" s="27">
        <v>0</v>
      </c>
      <c r="I218" s="32">
        <v>0</v>
      </c>
      <c r="J218" s="27">
        <f t="shared" si="42"/>
        <v>0</v>
      </c>
      <c r="K218" s="27">
        <f t="shared" si="43"/>
        <v>0</v>
      </c>
    </row>
    <row r="219" spans="1:11" s="29" customFormat="1" x14ac:dyDescent="0.2">
      <c r="A219" s="24"/>
      <c r="B219" s="26" t="s">
        <v>315</v>
      </c>
      <c r="C219" s="26" t="s">
        <v>3</v>
      </c>
      <c r="D219" s="25">
        <v>2689</v>
      </c>
      <c r="E219" s="28" t="s">
        <v>226</v>
      </c>
      <c r="F219" s="26" t="s">
        <v>57</v>
      </c>
      <c r="G219" s="30">
        <v>10</v>
      </c>
      <c r="H219" s="27">
        <v>0</v>
      </c>
      <c r="I219" s="27">
        <v>0</v>
      </c>
      <c r="J219" s="27">
        <f>TRUNC(H219*G219,2)</f>
        <v>0</v>
      </c>
      <c r="K219" s="27">
        <f t="shared" si="43"/>
        <v>0</v>
      </c>
    </row>
    <row r="220" spans="1:11" ht="45" x14ac:dyDescent="0.2">
      <c r="B220" s="26" t="s">
        <v>316</v>
      </c>
      <c r="C220" s="26" t="s">
        <v>3</v>
      </c>
      <c r="D220" s="25">
        <v>1022</v>
      </c>
      <c r="E220" s="28" t="s">
        <v>225</v>
      </c>
      <c r="F220" s="26" t="s">
        <v>57</v>
      </c>
      <c r="G220" s="30">
        <v>30</v>
      </c>
      <c r="H220" s="27">
        <v>0</v>
      </c>
      <c r="I220" s="27">
        <v>0</v>
      </c>
      <c r="J220" s="27">
        <f>TRUNC(H220*G220,2)</f>
        <v>0</v>
      </c>
      <c r="K220" s="27">
        <f t="shared" si="43"/>
        <v>0</v>
      </c>
    </row>
    <row r="221" spans="1:11" s="29" customFormat="1" x14ac:dyDescent="0.2">
      <c r="A221" s="24"/>
      <c r="B221" s="26" t="s">
        <v>317</v>
      </c>
      <c r="C221" s="26" t="s">
        <v>3</v>
      </c>
      <c r="D221" s="25">
        <v>34616</v>
      </c>
      <c r="E221" s="28" t="s">
        <v>222</v>
      </c>
      <c r="F221" s="26" t="s">
        <v>13</v>
      </c>
      <c r="G221" s="30">
        <v>1</v>
      </c>
      <c r="H221" s="27">
        <v>0</v>
      </c>
      <c r="I221" s="27">
        <v>0</v>
      </c>
      <c r="J221" s="27">
        <f>TRUNC(H221*G221,2)</f>
        <v>0</v>
      </c>
      <c r="K221" s="27">
        <f t="shared" si="43"/>
        <v>0</v>
      </c>
    </row>
    <row r="222" spans="1:11" ht="45" x14ac:dyDescent="0.2">
      <c r="B222" s="26" t="s">
        <v>318</v>
      </c>
      <c r="C222" s="25" t="s">
        <v>64</v>
      </c>
      <c r="D222" s="25"/>
      <c r="E222" s="28" t="s">
        <v>299</v>
      </c>
      <c r="F222" s="26" t="s">
        <v>32</v>
      </c>
      <c r="G222" s="30">
        <v>1</v>
      </c>
      <c r="H222" s="27">
        <v>0</v>
      </c>
      <c r="I222" s="27">
        <v>0</v>
      </c>
      <c r="J222" s="27">
        <f t="shared" ref="J222:J224" si="44">TRUNC(H222*G222,2)</f>
        <v>0</v>
      </c>
      <c r="K222" s="27">
        <f t="shared" ref="K222:K224" si="45">TRUNC(G222*I222,2)</f>
        <v>0</v>
      </c>
    </row>
    <row r="223" spans="1:11" ht="30" x14ac:dyDescent="0.2">
      <c r="B223" s="26" t="s">
        <v>319</v>
      </c>
      <c r="C223" s="25" t="s">
        <v>64</v>
      </c>
      <c r="D223" s="25"/>
      <c r="E223" s="28" t="s">
        <v>277</v>
      </c>
      <c r="F223" s="26" t="s">
        <v>32</v>
      </c>
      <c r="G223" s="30">
        <v>1</v>
      </c>
      <c r="H223" s="27">
        <v>0</v>
      </c>
      <c r="I223" s="27">
        <v>0</v>
      </c>
      <c r="J223" s="27">
        <f t="shared" ref="J223" si="46">TRUNC(H223*G223,2)</f>
        <v>0</v>
      </c>
      <c r="K223" s="27">
        <f t="shared" ref="K223" si="47">TRUNC(G223*I223,2)</f>
        <v>0</v>
      </c>
    </row>
    <row r="224" spans="1:11" ht="30" x14ac:dyDescent="0.2">
      <c r="B224" s="26" t="s">
        <v>344</v>
      </c>
      <c r="C224" s="25" t="s">
        <v>64</v>
      </c>
      <c r="D224" s="25"/>
      <c r="E224" s="28" t="s">
        <v>278</v>
      </c>
      <c r="F224" s="26" t="s">
        <v>32</v>
      </c>
      <c r="G224" s="30">
        <v>1</v>
      </c>
      <c r="H224" s="27">
        <v>0</v>
      </c>
      <c r="I224" s="27">
        <v>0</v>
      </c>
      <c r="J224" s="27">
        <f t="shared" si="44"/>
        <v>0</v>
      </c>
      <c r="K224" s="27">
        <f t="shared" si="45"/>
        <v>0</v>
      </c>
    </row>
    <row r="225" spans="1:11" x14ac:dyDescent="0.2">
      <c r="B225" s="149" t="s">
        <v>80</v>
      </c>
      <c r="C225" s="149"/>
      <c r="D225" s="149"/>
      <c r="E225" s="149"/>
      <c r="F225" s="149"/>
      <c r="G225" s="149"/>
      <c r="H225" s="149"/>
      <c r="I225" s="149"/>
      <c r="J225" s="37">
        <f>SUM(J216:J224)</f>
        <v>0</v>
      </c>
      <c r="K225" s="37">
        <f>SUM(K216:K224)</f>
        <v>0</v>
      </c>
    </row>
    <row r="226" spans="1:11" x14ac:dyDescent="0.2">
      <c r="B226" s="67"/>
      <c r="C226" s="67"/>
      <c r="D226" s="67"/>
      <c r="E226" s="67"/>
      <c r="F226" s="67"/>
      <c r="G226" s="67"/>
      <c r="H226" s="67"/>
      <c r="I226" s="67"/>
      <c r="J226" s="68"/>
      <c r="K226" s="68"/>
    </row>
    <row r="227" spans="1:11" ht="120" x14ac:dyDescent="0.2">
      <c r="B227" s="33" t="s">
        <v>284</v>
      </c>
      <c r="C227" s="33" t="s">
        <v>253</v>
      </c>
      <c r="D227" s="33"/>
      <c r="E227" s="34" t="s">
        <v>333</v>
      </c>
      <c r="F227" s="33" t="s">
        <v>32</v>
      </c>
      <c r="G227" s="35">
        <v>1</v>
      </c>
      <c r="H227" s="36"/>
      <c r="I227" s="36"/>
      <c r="J227" s="36">
        <f>J236</f>
        <v>0</v>
      </c>
      <c r="K227" s="36">
        <f>K236</f>
        <v>0</v>
      </c>
    </row>
    <row r="228" spans="1:11" x14ac:dyDescent="0.2">
      <c r="B228" s="26" t="s">
        <v>320</v>
      </c>
      <c r="C228" s="26" t="s">
        <v>3</v>
      </c>
      <c r="D228" s="26">
        <v>2438</v>
      </c>
      <c r="E228" s="28" t="s">
        <v>289</v>
      </c>
      <c r="F228" s="26" t="s">
        <v>2</v>
      </c>
      <c r="G228" s="30">
        <v>3</v>
      </c>
      <c r="H228" s="27">
        <v>0</v>
      </c>
      <c r="I228" s="32">
        <v>0</v>
      </c>
      <c r="J228" s="27">
        <f t="shared" ref="J228:J230" si="48">TRUNC(H228*G228,2)</f>
        <v>0</v>
      </c>
      <c r="K228" s="27">
        <f t="shared" ref="K228:K235" si="49">TRUNC(G228*I228,2)</f>
        <v>0</v>
      </c>
    </row>
    <row r="229" spans="1:11" s="24" customFormat="1" x14ac:dyDescent="0.2">
      <c r="B229" s="26" t="s">
        <v>321</v>
      </c>
      <c r="C229" s="26" t="s">
        <v>3</v>
      </c>
      <c r="D229" s="26">
        <v>251</v>
      </c>
      <c r="E229" s="28" t="s">
        <v>62</v>
      </c>
      <c r="F229" s="26" t="s">
        <v>2</v>
      </c>
      <c r="G229" s="30">
        <v>3</v>
      </c>
      <c r="H229" s="27">
        <v>0</v>
      </c>
      <c r="I229" s="32">
        <v>0</v>
      </c>
      <c r="J229" s="27">
        <f>TRUNC(H229*G229,2)</f>
        <v>0</v>
      </c>
      <c r="K229" s="27">
        <f>TRUNC(G229*I229,2)</f>
        <v>0</v>
      </c>
    </row>
    <row r="230" spans="1:11" x14ac:dyDescent="0.2">
      <c r="B230" s="26" t="s">
        <v>322</v>
      </c>
      <c r="C230" s="26" t="s">
        <v>3</v>
      </c>
      <c r="D230" s="26">
        <v>4750</v>
      </c>
      <c r="E230" s="28" t="s">
        <v>63</v>
      </c>
      <c r="F230" s="26" t="s">
        <v>2</v>
      </c>
      <c r="G230" s="30">
        <v>1</v>
      </c>
      <c r="H230" s="27">
        <v>0</v>
      </c>
      <c r="I230" s="32">
        <v>0</v>
      </c>
      <c r="J230" s="27">
        <f t="shared" si="48"/>
        <v>0</v>
      </c>
      <c r="K230" s="27">
        <f t="shared" si="49"/>
        <v>0</v>
      </c>
    </row>
    <row r="231" spans="1:11" s="29" customFormat="1" x14ac:dyDescent="0.2">
      <c r="A231" s="24"/>
      <c r="B231" s="26" t="s">
        <v>323</v>
      </c>
      <c r="C231" s="26" t="s">
        <v>3</v>
      </c>
      <c r="D231" s="25">
        <v>2689</v>
      </c>
      <c r="E231" s="28" t="s">
        <v>226</v>
      </c>
      <c r="F231" s="26" t="s">
        <v>57</v>
      </c>
      <c r="G231" s="30">
        <v>10</v>
      </c>
      <c r="H231" s="27">
        <v>0</v>
      </c>
      <c r="I231" s="27">
        <v>0</v>
      </c>
      <c r="J231" s="27">
        <f>TRUNC(H231*G231,2)</f>
        <v>0</v>
      </c>
      <c r="K231" s="27">
        <f t="shared" si="49"/>
        <v>0</v>
      </c>
    </row>
    <row r="232" spans="1:11" ht="45" x14ac:dyDescent="0.2">
      <c r="B232" s="26" t="s">
        <v>324</v>
      </c>
      <c r="C232" s="26" t="s">
        <v>3</v>
      </c>
      <c r="D232" s="25">
        <v>1022</v>
      </c>
      <c r="E232" s="28" t="s">
        <v>225</v>
      </c>
      <c r="F232" s="26" t="s">
        <v>57</v>
      </c>
      <c r="G232" s="30">
        <v>30</v>
      </c>
      <c r="H232" s="27">
        <v>0</v>
      </c>
      <c r="I232" s="27">
        <v>0</v>
      </c>
      <c r="J232" s="27">
        <f>TRUNC(H232*G232,2)</f>
        <v>0</v>
      </c>
      <c r="K232" s="27">
        <f t="shared" si="49"/>
        <v>0</v>
      </c>
    </row>
    <row r="233" spans="1:11" s="29" customFormat="1" x14ac:dyDescent="0.2">
      <c r="A233" s="24"/>
      <c r="B233" s="26" t="s">
        <v>325</v>
      </c>
      <c r="C233" s="26" t="s">
        <v>3</v>
      </c>
      <c r="D233" s="25">
        <v>34616</v>
      </c>
      <c r="E233" s="28" t="s">
        <v>222</v>
      </c>
      <c r="F233" s="26" t="s">
        <v>13</v>
      </c>
      <c r="G233" s="30">
        <v>1</v>
      </c>
      <c r="H233" s="27">
        <v>0</v>
      </c>
      <c r="I233" s="27">
        <v>0</v>
      </c>
      <c r="J233" s="27">
        <f>TRUNC(H233*G233,2)</f>
        <v>0</v>
      </c>
      <c r="K233" s="27">
        <f t="shared" si="49"/>
        <v>0</v>
      </c>
    </row>
    <row r="234" spans="1:11" ht="45" x14ac:dyDescent="0.2">
      <c r="B234" s="26" t="s">
        <v>326</v>
      </c>
      <c r="C234" s="25" t="s">
        <v>64</v>
      </c>
      <c r="D234" s="25"/>
      <c r="E234" s="28" t="s">
        <v>300</v>
      </c>
      <c r="F234" s="26" t="s">
        <v>32</v>
      </c>
      <c r="G234" s="30">
        <v>1</v>
      </c>
      <c r="H234" s="27">
        <v>0</v>
      </c>
      <c r="I234" s="27">
        <v>0</v>
      </c>
      <c r="J234" s="27">
        <f t="shared" ref="J234" si="50">TRUNC(H234*G234,2)</f>
        <v>0</v>
      </c>
      <c r="K234" s="27">
        <f t="shared" ref="K234" si="51">TRUNC(G234*I234,2)</f>
        <v>0</v>
      </c>
    </row>
    <row r="235" spans="1:11" ht="30" x14ac:dyDescent="0.2">
      <c r="B235" s="26" t="s">
        <v>345</v>
      </c>
      <c r="C235" s="25" t="s">
        <v>64</v>
      </c>
      <c r="D235" s="25"/>
      <c r="E235" s="28" t="s">
        <v>278</v>
      </c>
      <c r="F235" s="26" t="s">
        <v>32</v>
      </c>
      <c r="G235" s="30">
        <v>1</v>
      </c>
      <c r="H235" s="27">
        <v>0</v>
      </c>
      <c r="I235" s="27">
        <v>0</v>
      </c>
      <c r="J235" s="27">
        <f t="shared" ref="J235" si="52">TRUNC(H235*G235,2)</f>
        <v>0</v>
      </c>
      <c r="K235" s="27">
        <f t="shared" si="49"/>
        <v>0</v>
      </c>
    </row>
    <row r="236" spans="1:11" x14ac:dyDescent="0.2">
      <c r="B236" s="149" t="s">
        <v>80</v>
      </c>
      <c r="C236" s="149"/>
      <c r="D236" s="149"/>
      <c r="E236" s="149"/>
      <c r="F236" s="149"/>
      <c r="G236" s="149"/>
      <c r="H236" s="149"/>
      <c r="I236" s="149"/>
      <c r="J236" s="37">
        <f>SUM(J228:J235)</f>
        <v>0</v>
      </c>
      <c r="K236" s="37">
        <f>SUM(K228:K235)</f>
        <v>0</v>
      </c>
    </row>
    <row r="238" spans="1:11" s="21" customFormat="1" x14ac:dyDescent="0.2">
      <c r="A238" s="20"/>
      <c r="B238" s="38" t="s">
        <v>21</v>
      </c>
      <c r="C238" s="154" t="s">
        <v>212</v>
      </c>
      <c r="D238" s="154"/>
      <c r="E238" s="154"/>
      <c r="F238" s="154"/>
      <c r="G238" s="154"/>
      <c r="H238" s="154"/>
      <c r="I238" s="154"/>
      <c r="J238" s="154"/>
      <c r="K238" s="154"/>
    </row>
    <row r="240" spans="1:11" s="23" customFormat="1" ht="75" x14ac:dyDescent="0.2">
      <c r="A240" s="22"/>
      <c r="B240" s="33" t="s">
        <v>8</v>
      </c>
      <c r="C240" s="33"/>
      <c r="D240" s="33"/>
      <c r="E240" s="34" t="s">
        <v>368</v>
      </c>
      <c r="F240" s="33" t="s">
        <v>32</v>
      </c>
      <c r="G240" s="35">
        <v>1</v>
      </c>
      <c r="H240" s="36"/>
      <c r="I240" s="36"/>
      <c r="J240" s="36">
        <f>J244</f>
        <v>0</v>
      </c>
      <c r="K240" s="36">
        <f>K244</f>
        <v>0</v>
      </c>
    </row>
    <row r="241" spans="1:11" s="24" customFormat="1" x14ac:dyDescent="0.2">
      <c r="B241" s="26" t="s">
        <v>204</v>
      </c>
      <c r="C241" s="26" t="s">
        <v>3</v>
      </c>
      <c r="D241" s="26">
        <v>251</v>
      </c>
      <c r="E241" s="28" t="s">
        <v>62</v>
      </c>
      <c r="F241" s="26" t="s">
        <v>2</v>
      </c>
      <c r="G241" s="30">
        <v>2</v>
      </c>
      <c r="H241" s="27">
        <v>0</v>
      </c>
      <c r="I241" s="32">
        <v>0</v>
      </c>
      <c r="J241" s="27">
        <f>TRUNC(H241*G241,2)</f>
        <v>0</v>
      </c>
      <c r="K241" s="27">
        <f>TRUNC(G241*I241,2)</f>
        <v>0</v>
      </c>
    </row>
    <row r="242" spans="1:11" s="24" customFormat="1" x14ac:dyDescent="0.2">
      <c r="B242" s="26" t="s">
        <v>205</v>
      </c>
      <c r="C242" s="26" t="s">
        <v>3</v>
      </c>
      <c r="D242" s="26">
        <v>4750</v>
      </c>
      <c r="E242" s="28" t="s">
        <v>63</v>
      </c>
      <c r="F242" s="26" t="s">
        <v>2</v>
      </c>
      <c r="G242" s="30">
        <v>5</v>
      </c>
      <c r="H242" s="27">
        <v>0</v>
      </c>
      <c r="I242" s="32">
        <v>0</v>
      </c>
      <c r="J242" s="27">
        <f t="shared" ref="J242:J243" si="53">TRUNC(H242*G242,2)</f>
        <v>0</v>
      </c>
      <c r="K242" s="27">
        <f>TRUNC(G242*I242,2)</f>
        <v>0</v>
      </c>
    </row>
    <row r="243" spans="1:11" s="24" customFormat="1" ht="45" x14ac:dyDescent="0.2">
      <c r="B243" s="26" t="s">
        <v>206</v>
      </c>
      <c r="C243" s="26" t="s">
        <v>3</v>
      </c>
      <c r="D243" s="26">
        <v>94570</v>
      </c>
      <c r="E243" s="28" t="s">
        <v>233</v>
      </c>
      <c r="F243" s="26" t="s">
        <v>229</v>
      </c>
      <c r="G243" s="30">
        <v>1.5</v>
      </c>
      <c r="H243" s="27">
        <v>0</v>
      </c>
      <c r="I243" s="32">
        <v>0</v>
      </c>
      <c r="J243" s="27">
        <f t="shared" si="53"/>
        <v>0</v>
      </c>
      <c r="K243" s="27">
        <f>TRUNC(G243*I243,2)</f>
        <v>0</v>
      </c>
    </row>
    <row r="244" spans="1:11" x14ac:dyDescent="0.2">
      <c r="B244" s="149" t="s">
        <v>80</v>
      </c>
      <c r="C244" s="149"/>
      <c r="D244" s="149"/>
      <c r="E244" s="149"/>
      <c r="F244" s="149"/>
      <c r="G244" s="149"/>
      <c r="H244" s="149"/>
      <c r="I244" s="149"/>
      <c r="J244" s="37">
        <f>SUM(J241:J243)</f>
        <v>0</v>
      </c>
      <c r="K244" s="37">
        <f>SUM(K241:K243)</f>
        <v>0</v>
      </c>
    </row>
    <row r="245" spans="1:11" x14ac:dyDescent="0.2">
      <c r="G245" s="31"/>
    </row>
    <row r="246" spans="1:11" s="23" customFormat="1" ht="105" x14ac:dyDescent="0.2">
      <c r="A246" s="22"/>
      <c r="B246" s="33" t="s">
        <v>207</v>
      </c>
      <c r="C246" s="33"/>
      <c r="D246" s="33"/>
      <c r="E246" s="34" t="s">
        <v>367</v>
      </c>
      <c r="F246" s="33" t="s">
        <v>32</v>
      </c>
      <c r="G246" s="35">
        <v>1</v>
      </c>
      <c r="H246" s="36"/>
      <c r="I246" s="36"/>
      <c r="J246" s="36">
        <f>J254</f>
        <v>0</v>
      </c>
      <c r="K246" s="36">
        <f>K254</f>
        <v>0</v>
      </c>
    </row>
    <row r="247" spans="1:11" s="24" customFormat="1" x14ac:dyDescent="0.2">
      <c r="B247" s="26" t="s">
        <v>359</v>
      </c>
      <c r="C247" s="26" t="s">
        <v>3</v>
      </c>
      <c r="D247" s="26">
        <v>251</v>
      </c>
      <c r="E247" s="28" t="s">
        <v>62</v>
      </c>
      <c r="F247" s="26" t="s">
        <v>2</v>
      </c>
      <c r="G247" s="30">
        <v>2</v>
      </c>
      <c r="H247" s="27">
        <v>0</v>
      </c>
      <c r="I247" s="32">
        <v>0</v>
      </c>
      <c r="J247" s="27">
        <f>TRUNC(H247*G247,2)</f>
        <v>0</v>
      </c>
      <c r="K247" s="27">
        <f t="shared" ref="K247:K253" si="54">TRUNC(G247*I247,2)</f>
        <v>0</v>
      </c>
    </row>
    <row r="248" spans="1:11" s="24" customFormat="1" x14ac:dyDescent="0.2">
      <c r="B248" s="26" t="s">
        <v>360</v>
      </c>
      <c r="C248" s="26" t="s">
        <v>3</v>
      </c>
      <c r="D248" s="26">
        <v>4750</v>
      </c>
      <c r="E248" s="28" t="s">
        <v>63</v>
      </c>
      <c r="F248" s="26" t="s">
        <v>2</v>
      </c>
      <c r="G248" s="30">
        <v>6</v>
      </c>
      <c r="H248" s="27">
        <v>0</v>
      </c>
      <c r="I248" s="32">
        <v>0</v>
      </c>
      <c r="J248" s="27">
        <f t="shared" ref="J248:J253" si="55">TRUNC(H248*G248,2)</f>
        <v>0</v>
      </c>
      <c r="K248" s="27">
        <f t="shared" si="54"/>
        <v>0</v>
      </c>
    </row>
    <row r="249" spans="1:11" s="24" customFormat="1" x14ac:dyDescent="0.2">
      <c r="B249" s="26" t="s">
        <v>361</v>
      </c>
      <c r="C249" s="26" t="s">
        <v>3</v>
      </c>
      <c r="D249" s="26">
        <v>100301</v>
      </c>
      <c r="E249" s="28" t="s">
        <v>369</v>
      </c>
      <c r="F249" s="26" t="s">
        <v>2</v>
      </c>
      <c r="G249" s="30">
        <v>2</v>
      </c>
      <c r="H249" s="27">
        <v>0</v>
      </c>
      <c r="I249" s="32">
        <v>0</v>
      </c>
      <c r="J249" s="27">
        <f t="shared" ref="J249" si="56">TRUNC(H249*G249,2)</f>
        <v>0</v>
      </c>
      <c r="K249" s="27">
        <f t="shared" si="54"/>
        <v>0</v>
      </c>
    </row>
    <row r="250" spans="1:11" s="24" customFormat="1" ht="30" x14ac:dyDescent="0.2">
      <c r="B250" s="26" t="s">
        <v>364</v>
      </c>
      <c r="C250" s="26" t="s">
        <v>3</v>
      </c>
      <c r="D250" s="26">
        <v>88420</v>
      </c>
      <c r="E250" s="28" t="s">
        <v>376</v>
      </c>
      <c r="F250" s="26" t="s">
        <v>229</v>
      </c>
      <c r="G250" s="30">
        <v>6</v>
      </c>
      <c r="H250" s="27">
        <v>0</v>
      </c>
      <c r="I250" s="32">
        <v>0</v>
      </c>
      <c r="J250" s="27">
        <f t="shared" ref="J250:J252" si="57">TRUNC(H250*G250,2)</f>
        <v>0</v>
      </c>
      <c r="K250" s="27">
        <f t="shared" si="54"/>
        <v>0</v>
      </c>
    </row>
    <row r="251" spans="1:11" s="24" customFormat="1" x14ac:dyDescent="0.2">
      <c r="B251" s="26" t="s">
        <v>371</v>
      </c>
      <c r="C251" s="26" t="s">
        <v>3</v>
      </c>
      <c r="D251" s="26">
        <v>96370</v>
      </c>
      <c r="E251" s="28" t="s">
        <v>375</v>
      </c>
      <c r="F251" s="26" t="s">
        <v>229</v>
      </c>
      <c r="G251" s="30">
        <v>1.5</v>
      </c>
      <c r="H251" s="27">
        <v>0</v>
      </c>
      <c r="I251" s="32">
        <v>0</v>
      </c>
      <c r="J251" s="27">
        <f t="shared" si="57"/>
        <v>0</v>
      </c>
      <c r="K251" s="27">
        <f t="shared" si="54"/>
        <v>0</v>
      </c>
    </row>
    <row r="252" spans="1:11" s="24" customFormat="1" x14ac:dyDescent="0.2">
      <c r="B252" s="26" t="s">
        <v>372</v>
      </c>
      <c r="C252" s="26" t="s">
        <v>3</v>
      </c>
      <c r="D252" s="26">
        <v>11062</v>
      </c>
      <c r="E252" s="28" t="s">
        <v>373</v>
      </c>
      <c r="F252" s="26" t="s">
        <v>229</v>
      </c>
      <c r="G252" s="30">
        <v>1.5</v>
      </c>
      <c r="H252" s="27">
        <v>0</v>
      </c>
      <c r="I252" s="32">
        <v>0</v>
      </c>
      <c r="J252" s="27">
        <f t="shared" si="57"/>
        <v>0</v>
      </c>
      <c r="K252" s="27">
        <f t="shared" si="54"/>
        <v>0</v>
      </c>
    </row>
    <row r="253" spans="1:11" s="24" customFormat="1" ht="30" x14ac:dyDescent="0.2">
      <c r="B253" s="26" t="s">
        <v>377</v>
      </c>
      <c r="C253" s="26" t="s">
        <v>3</v>
      </c>
      <c r="D253" s="26">
        <v>87484</v>
      </c>
      <c r="E253" s="28" t="s">
        <v>232</v>
      </c>
      <c r="F253" s="26" t="s">
        <v>229</v>
      </c>
      <c r="G253" s="30">
        <v>0.5</v>
      </c>
      <c r="H253" s="27">
        <v>0</v>
      </c>
      <c r="I253" s="32">
        <v>0</v>
      </c>
      <c r="J253" s="27">
        <f t="shared" si="55"/>
        <v>0</v>
      </c>
      <c r="K253" s="27">
        <f t="shared" si="54"/>
        <v>0</v>
      </c>
    </row>
    <row r="254" spans="1:11" x14ac:dyDescent="0.2">
      <c r="B254" s="149" t="s">
        <v>80</v>
      </c>
      <c r="C254" s="149"/>
      <c r="D254" s="149"/>
      <c r="E254" s="149"/>
      <c r="F254" s="149"/>
      <c r="G254" s="149"/>
      <c r="H254" s="149"/>
      <c r="I254" s="149"/>
      <c r="J254" s="37">
        <f>SUM(J247:J253)</f>
        <v>0</v>
      </c>
      <c r="K254" s="37">
        <f>SUM(K247:K253)</f>
        <v>0</v>
      </c>
    </row>
    <row r="255" spans="1:11" x14ac:dyDescent="0.2">
      <c r="G255" s="31"/>
    </row>
    <row r="256" spans="1:11" s="23" customFormat="1" ht="120" x14ac:dyDescent="0.2">
      <c r="A256" s="22"/>
      <c r="B256" s="33" t="s">
        <v>208</v>
      </c>
      <c r="C256" s="33"/>
      <c r="D256" s="33"/>
      <c r="E256" s="34" t="s">
        <v>374</v>
      </c>
      <c r="F256" s="33" t="s">
        <v>32</v>
      </c>
      <c r="G256" s="35">
        <v>1</v>
      </c>
      <c r="H256" s="36"/>
      <c r="I256" s="36"/>
      <c r="J256" s="36">
        <f>J264</f>
        <v>0</v>
      </c>
      <c r="K256" s="36">
        <f>K264</f>
        <v>0</v>
      </c>
    </row>
    <row r="257" spans="1:11" s="24" customFormat="1" x14ac:dyDescent="0.2">
      <c r="B257" s="26" t="s">
        <v>209</v>
      </c>
      <c r="C257" s="26" t="s">
        <v>3</v>
      </c>
      <c r="D257" s="26">
        <v>251</v>
      </c>
      <c r="E257" s="28" t="s">
        <v>62</v>
      </c>
      <c r="F257" s="26" t="s">
        <v>2</v>
      </c>
      <c r="G257" s="30">
        <v>5</v>
      </c>
      <c r="H257" s="27">
        <v>0</v>
      </c>
      <c r="I257" s="32">
        <v>0</v>
      </c>
      <c r="J257" s="27">
        <f>TRUNC(H257*G257,2)</f>
        <v>0</v>
      </c>
      <c r="K257" s="27">
        <f t="shared" ref="K257:K263" si="58">TRUNC(G257*I257,2)</f>
        <v>0</v>
      </c>
    </row>
    <row r="258" spans="1:11" s="24" customFormat="1" x14ac:dyDescent="0.2">
      <c r="B258" s="26" t="s">
        <v>210</v>
      </c>
      <c r="C258" s="26" t="s">
        <v>3</v>
      </c>
      <c r="D258" s="26">
        <v>4750</v>
      </c>
      <c r="E258" s="28" t="s">
        <v>63</v>
      </c>
      <c r="F258" s="26" t="s">
        <v>2</v>
      </c>
      <c r="G258" s="30">
        <v>2</v>
      </c>
      <c r="H258" s="27">
        <v>0</v>
      </c>
      <c r="I258" s="32">
        <v>0</v>
      </c>
      <c r="J258" s="27">
        <f t="shared" ref="J258:J263" si="59">TRUNC(H258*G258,2)</f>
        <v>0</v>
      </c>
      <c r="K258" s="27">
        <f t="shared" si="58"/>
        <v>0</v>
      </c>
    </row>
    <row r="259" spans="1:11" s="24" customFormat="1" x14ac:dyDescent="0.2">
      <c r="B259" s="26" t="s">
        <v>211</v>
      </c>
      <c r="C259" s="26" t="s">
        <v>3</v>
      </c>
      <c r="D259" s="26">
        <v>100301</v>
      </c>
      <c r="E259" s="28" t="s">
        <v>369</v>
      </c>
      <c r="F259" s="26" t="s">
        <v>2</v>
      </c>
      <c r="G259" s="30">
        <v>2</v>
      </c>
      <c r="H259" s="27">
        <v>0</v>
      </c>
      <c r="I259" s="32">
        <v>0</v>
      </c>
      <c r="J259" s="27">
        <f t="shared" si="59"/>
        <v>0</v>
      </c>
      <c r="K259" s="27">
        <f t="shared" si="58"/>
        <v>0</v>
      </c>
    </row>
    <row r="260" spans="1:11" s="24" customFormat="1" ht="30" x14ac:dyDescent="0.2">
      <c r="B260" s="26" t="s">
        <v>365</v>
      </c>
      <c r="C260" s="26" t="s">
        <v>3</v>
      </c>
      <c r="D260" s="26">
        <v>88420</v>
      </c>
      <c r="E260" s="28" t="s">
        <v>376</v>
      </c>
      <c r="F260" s="26" t="s">
        <v>229</v>
      </c>
      <c r="G260" s="30">
        <v>2</v>
      </c>
      <c r="H260" s="27">
        <v>0</v>
      </c>
      <c r="I260" s="32">
        <v>0</v>
      </c>
      <c r="J260" s="27">
        <f t="shared" si="59"/>
        <v>0</v>
      </c>
      <c r="K260" s="27">
        <f t="shared" si="58"/>
        <v>0</v>
      </c>
    </row>
    <row r="261" spans="1:11" s="24" customFormat="1" x14ac:dyDescent="0.2">
      <c r="B261" s="26" t="s">
        <v>366</v>
      </c>
      <c r="C261" s="26" t="s">
        <v>3</v>
      </c>
      <c r="D261" s="26">
        <v>96370</v>
      </c>
      <c r="E261" s="28" t="s">
        <v>375</v>
      </c>
      <c r="F261" s="26" t="s">
        <v>229</v>
      </c>
      <c r="G261" s="30">
        <v>0.5</v>
      </c>
      <c r="H261" s="27">
        <v>0</v>
      </c>
      <c r="I261" s="32">
        <v>0</v>
      </c>
      <c r="J261" s="27">
        <f t="shared" si="59"/>
        <v>0</v>
      </c>
      <c r="K261" s="27">
        <f t="shared" si="58"/>
        <v>0</v>
      </c>
    </row>
    <row r="262" spans="1:11" s="24" customFormat="1" x14ac:dyDescent="0.2">
      <c r="B262" s="26" t="s">
        <v>370</v>
      </c>
      <c r="C262" s="26" t="s">
        <v>3</v>
      </c>
      <c r="D262" s="26">
        <v>11062</v>
      </c>
      <c r="E262" s="28" t="s">
        <v>373</v>
      </c>
      <c r="F262" s="26" t="s">
        <v>229</v>
      </c>
      <c r="G262" s="30">
        <v>0.5</v>
      </c>
      <c r="H262" s="27">
        <v>0</v>
      </c>
      <c r="I262" s="32">
        <v>0</v>
      </c>
      <c r="J262" s="27">
        <f t="shared" ref="J262" si="60">TRUNC(H262*G262,2)</f>
        <v>0</v>
      </c>
      <c r="K262" s="27">
        <f t="shared" ref="K262" si="61">TRUNC(G262*I262,2)</f>
        <v>0</v>
      </c>
    </row>
    <row r="263" spans="1:11" s="24" customFormat="1" ht="30" x14ac:dyDescent="0.2">
      <c r="B263" s="26" t="s">
        <v>378</v>
      </c>
      <c r="C263" s="26" t="s">
        <v>3</v>
      </c>
      <c r="D263" s="26">
        <v>87484</v>
      </c>
      <c r="E263" s="28" t="s">
        <v>231</v>
      </c>
      <c r="F263" s="26" t="s">
        <v>229</v>
      </c>
      <c r="G263" s="30">
        <v>0.2</v>
      </c>
      <c r="H263" s="27">
        <v>0</v>
      </c>
      <c r="I263" s="32">
        <v>0</v>
      </c>
      <c r="J263" s="27">
        <f t="shared" si="59"/>
        <v>0</v>
      </c>
      <c r="K263" s="27">
        <f t="shared" si="58"/>
        <v>0</v>
      </c>
    </row>
    <row r="264" spans="1:11" x14ac:dyDescent="0.2">
      <c r="B264" s="149" t="s">
        <v>80</v>
      </c>
      <c r="C264" s="149"/>
      <c r="D264" s="149"/>
      <c r="E264" s="149"/>
      <c r="F264" s="149"/>
      <c r="G264" s="149"/>
      <c r="H264" s="149"/>
      <c r="I264" s="149"/>
      <c r="J264" s="37">
        <f>SUM(J257:J263)</f>
        <v>0</v>
      </c>
      <c r="K264" s="37">
        <f>SUM(K257:K263)</f>
        <v>0</v>
      </c>
    </row>
    <row r="266" spans="1:11" s="21" customFormat="1" x14ac:dyDescent="0.2">
      <c r="A266" s="20"/>
      <c r="B266" s="38" t="s">
        <v>23</v>
      </c>
      <c r="C266" s="154" t="s">
        <v>45</v>
      </c>
      <c r="D266" s="154"/>
      <c r="E266" s="154"/>
      <c r="F266" s="154"/>
      <c r="G266" s="154"/>
      <c r="H266" s="154"/>
      <c r="I266" s="154"/>
      <c r="J266" s="154"/>
      <c r="K266" s="154"/>
    </row>
    <row r="268" spans="1:11" ht="135" x14ac:dyDescent="0.2">
      <c r="B268" s="25" t="s">
        <v>24</v>
      </c>
      <c r="C268" s="25" t="s">
        <v>337</v>
      </c>
      <c r="D268" s="25"/>
      <c r="E268" s="91" t="s">
        <v>362</v>
      </c>
      <c r="F268" s="26" t="s">
        <v>32</v>
      </c>
      <c r="G268" s="92">
        <v>1</v>
      </c>
      <c r="H268" s="27"/>
      <c r="I268" s="27"/>
      <c r="J268" s="27">
        <f>J272</f>
        <v>0</v>
      </c>
      <c r="K268" s="27">
        <f>K272</f>
        <v>0</v>
      </c>
    </row>
    <row r="269" spans="1:11" x14ac:dyDescent="0.2">
      <c r="B269" s="26" t="s">
        <v>213</v>
      </c>
      <c r="C269" s="26" t="s">
        <v>3</v>
      </c>
      <c r="D269" s="26">
        <v>2438</v>
      </c>
      <c r="E269" s="28" t="s">
        <v>289</v>
      </c>
      <c r="F269" s="26" t="s">
        <v>2</v>
      </c>
      <c r="G269" s="30">
        <v>20</v>
      </c>
      <c r="H269" s="27">
        <v>0</v>
      </c>
      <c r="I269" s="32">
        <v>0</v>
      </c>
      <c r="J269" s="27">
        <f t="shared" ref="J269:J270" si="62">TRUNC(H269*G269,2)</f>
        <v>0</v>
      </c>
      <c r="K269" s="27">
        <f t="shared" ref="K269" si="63">TRUNC(G269*I269,2)</f>
        <v>0</v>
      </c>
    </row>
    <row r="270" spans="1:11" x14ac:dyDescent="0.2">
      <c r="B270" s="26" t="s">
        <v>287</v>
      </c>
      <c r="C270" s="26" t="s">
        <v>235</v>
      </c>
      <c r="D270" s="26" t="s">
        <v>236</v>
      </c>
      <c r="E270" s="28" t="s">
        <v>336</v>
      </c>
      <c r="F270" s="26" t="s">
        <v>2</v>
      </c>
      <c r="G270" s="30">
        <v>120</v>
      </c>
      <c r="H270" s="27">
        <v>0</v>
      </c>
      <c r="I270" s="32">
        <v>0</v>
      </c>
      <c r="J270" s="27">
        <f t="shared" si="62"/>
        <v>0</v>
      </c>
      <c r="K270" s="27">
        <f>TRUNC(G270*I270,2)</f>
        <v>0</v>
      </c>
    </row>
    <row r="271" spans="1:11" ht="45" x14ac:dyDescent="0.2">
      <c r="B271" s="26" t="s">
        <v>288</v>
      </c>
      <c r="C271" s="26" t="s">
        <v>64</v>
      </c>
      <c r="D271" s="25"/>
      <c r="E271" s="28" t="s">
        <v>338</v>
      </c>
      <c r="F271" s="26" t="s">
        <v>13</v>
      </c>
      <c r="G271" s="30">
        <v>1</v>
      </c>
      <c r="H271" s="27">
        <v>0</v>
      </c>
      <c r="I271" s="27">
        <v>0</v>
      </c>
      <c r="J271" s="27">
        <f>TRUNC(H271*G271,2)</f>
        <v>0</v>
      </c>
      <c r="K271" s="27">
        <f>TRUNC(G271*I271,2)</f>
        <v>0</v>
      </c>
    </row>
    <row r="272" spans="1:11" x14ac:dyDescent="0.2">
      <c r="B272" s="161" t="s">
        <v>80</v>
      </c>
      <c r="C272" s="161"/>
      <c r="D272" s="161"/>
      <c r="E272" s="161"/>
      <c r="F272" s="161"/>
      <c r="G272" s="161"/>
      <c r="H272" s="161"/>
      <c r="I272" s="161"/>
      <c r="J272" s="93">
        <f>SUM(J269:J271)</f>
        <v>0</v>
      </c>
      <c r="K272" s="93">
        <f>SUM(K269:K271)</f>
        <v>0</v>
      </c>
    </row>
    <row r="273" spans="2:11" x14ac:dyDescent="0.2">
      <c r="B273" s="80"/>
      <c r="C273" s="80"/>
      <c r="D273" s="80"/>
      <c r="E273" s="81"/>
      <c r="F273" s="80"/>
      <c r="G273" s="82"/>
      <c r="H273" s="83"/>
      <c r="I273" s="84"/>
      <c r="J273" s="83"/>
      <c r="K273" s="83"/>
    </row>
    <row r="274" spans="2:11" ht="30" x14ac:dyDescent="0.2">
      <c r="B274" s="33" t="s">
        <v>286</v>
      </c>
      <c r="C274" s="33"/>
      <c r="D274" s="33"/>
      <c r="E274" s="34" t="s">
        <v>219</v>
      </c>
      <c r="F274" s="26" t="s">
        <v>234</v>
      </c>
      <c r="G274" s="35">
        <v>1</v>
      </c>
      <c r="H274" s="36"/>
      <c r="I274" s="36"/>
      <c r="J274" s="36">
        <f>J276</f>
        <v>0</v>
      </c>
      <c r="K274" s="36">
        <f>K276</f>
        <v>0</v>
      </c>
    </row>
    <row r="275" spans="2:11" x14ac:dyDescent="0.2">
      <c r="B275" s="26" t="s">
        <v>214</v>
      </c>
      <c r="C275" s="26" t="s">
        <v>235</v>
      </c>
      <c r="D275" s="26" t="s">
        <v>236</v>
      </c>
      <c r="E275" s="28" t="s">
        <v>218</v>
      </c>
      <c r="F275" s="26" t="s">
        <v>234</v>
      </c>
      <c r="G275" s="30">
        <v>1</v>
      </c>
      <c r="H275" s="27">
        <v>0</v>
      </c>
      <c r="I275" s="32">
        <v>0</v>
      </c>
      <c r="J275" s="27">
        <f t="shared" ref="J275" si="64">TRUNC(H275*G275,2)</f>
        <v>0</v>
      </c>
      <c r="K275" s="27">
        <f>TRUNC(G275*I275,2)</f>
        <v>0</v>
      </c>
    </row>
    <row r="276" spans="2:11" x14ac:dyDescent="0.2">
      <c r="B276" s="149" t="s">
        <v>80</v>
      </c>
      <c r="C276" s="149"/>
      <c r="D276" s="149"/>
      <c r="E276" s="149"/>
      <c r="F276" s="149"/>
      <c r="G276" s="149"/>
      <c r="H276" s="149"/>
      <c r="I276" s="149"/>
      <c r="J276" s="37">
        <f>SUM(J275:J275)</f>
        <v>0</v>
      </c>
      <c r="K276" s="37">
        <f>SUM(K275:K275)</f>
        <v>0</v>
      </c>
    </row>
    <row r="278" spans="2:11" ht="90" x14ac:dyDescent="0.2">
      <c r="B278" s="25" t="s">
        <v>327</v>
      </c>
      <c r="C278" s="25"/>
      <c r="D278" s="25"/>
      <c r="E278" s="91" t="s">
        <v>335</v>
      </c>
      <c r="F278" s="26" t="s">
        <v>32</v>
      </c>
      <c r="G278" s="92">
        <v>1</v>
      </c>
      <c r="H278" s="27"/>
      <c r="I278" s="27"/>
      <c r="J278" s="27">
        <f>J282</f>
        <v>0</v>
      </c>
      <c r="K278" s="27">
        <f>K282</f>
        <v>0</v>
      </c>
    </row>
    <row r="279" spans="2:11" x14ac:dyDescent="0.2">
      <c r="B279" s="26" t="s">
        <v>328</v>
      </c>
      <c r="C279" s="26" t="s">
        <v>3</v>
      </c>
      <c r="D279" s="26">
        <v>34794</v>
      </c>
      <c r="E279" s="28" t="s">
        <v>61</v>
      </c>
      <c r="F279" s="26" t="s">
        <v>2</v>
      </c>
      <c r="G279" s="30">
        <v>4</v>
      </c>
      <c r="H279" s="27">
        <v>0</v>
      </c>
      <c r="I279" s="32">
        <v>0</v>
      </c>
      <c r="J279" s="27">
        <f t="shared" ref="J279:J280" si="65">TRUNC(H279*G279,2)</f>
        <v>0</v>
      </c>
      <c r="K279" s="27">
        <f>TRUNC(G279*I279,2)</f>
        <v>0</v>
      </c>
    </row>
    <row r="280" spans="2:11" s="24" customFormat="1" x14ac:dyDescent="0.2">
      <c r="B280" s="26" t="s">
        <v>329</v>
      </c>
      <c r="C280" s="26" t="s">
        <v>3</v>
      </c>
      <c r="D280" s="26">
        <v>4750</v>
      </c>
      <c r="E280" s="28" t="s">
        <v>63</v>
      </c>
      <c r="F280" s="26" t="s">
        <v>2</v>
      </c>
      <c r="G280" s="30">
        <v>2</v>
      </c>
      <c r="H280" s="27">
        <v>0</v>
      </c>
      <c r="I280" s="32">
        <v>0</v>
      </c>
      <c r="J280" s="27">
        <f t="shared" si="65"/>
        <v>0</v>
      </c>
      <c r="K280" s="27">
        <f>TRUNC(G280*I280,2)</f>
        <v>0</v>
      </c>
    </row>
    <row r="281" spans="2:11" x14ac:dyDescent="0.2">
      <c r="B281" s="26" t="s">
        <v>330</v>
      </c>
      <c r="C281" s="26" t="s">
        <v>3</v>
      </c>
      <c r="D281" s="25">
        <v>11051</v>
      </c>
      <c r="E281" s="28" t="s">
        <v>334</v>
      </c>
      <c r="F281" s="26" t="s">
        <v>52</v>
      </c>
      <c r="G281" s="30">
        <v>23</v>
      </c>
      <c r="H281" s="27">
        <v>0</v>
      </c>
      <c r="I281" s="27">
        <v>0</v>
      </c>
      <c r="J281" s="27">
        <f>TRUNC(H281*G281,2)</f>
        <v>0</v>
      </c>
      <c r="K281" s="27">
        <f>TRUNC(G281*I281,2)</f>
        <v>0</v>
      </c>
    </row>
    <row r="282" spans="2:11" x14ac:dyDescent="0.2">
      <c r="B282" s="161" t="s">
        <v>80</v>
      </c>
      <c r="C282" s="161"/>
      <c r="D282" s="161"/>
      <c r="E282" s="161"/>
      <c r="F282" s="161"/>
      <c r="G282" s="161"/>
      <c r="H282" s="161"/>
      <c r="I282" s="161"/>
      <c r="J282" s="93">
        <f>SUM(J279:J281)</f>
        <v>0</v>
      </c>
      <c r="K282" s="93">
        <f>SUM(K279:K281)</f>
        <v>0</v>
      </c>
    </row>
    <row r="284" spans="2:11" ht="195" x14ac:dyDescent="0.2">
      <c r="B284" s="33" t="s">
        <v>339</v>
      </c>
      <c r="C284" s="33"/>
      <c r="D284" s="33"/>
      <c r="E284" s="34" t="s">
        <v>340</v>
      </c>
      <c r="F284" s="33" t="s">
        <v>32</v>
      </c>
      <c r="G284" s="35">
        <v>1</v>
      </c>
      <c r="H284" s="36"/>
      <c r="I284" s="36"/>
      <c r="J284" s="36">
        <f>J298</f>
        <v>0</v>
      </c>
      <c r="K284" s="36">
        <f>K298</f>
        <v>0</v>
      </c>
    </row>
    <row r="285" spans="2:11" x14ac:dyDescent="0.2">
      <c r="B285" s="26" t="s">
        <v>346</v>
      </c>
      <c r="C285" s="26" t="s">
        <v>3</v>
      </c>
      <c r="D285" s="26">
        <v>251</v>
      </c>
      <c r="E285" s="28" t="s">
        <v>62</v>
      </c>
      <c r="F285" s="26" t="s">
        <v>2</v>
      </c>
      <c r="G285" s="30">
        <v>10</v>
      </c>
      <c r="H285" s="27">
        <v>0</v>
      </c>
      <c r="I285" s="32">
        <v>0</v>
      </c>
      <c r="J285" s="27">
        <f>TRUNC(H285*G285,2)</f>
        <v>0</v>
      </c>
      <c r="K285" s="27">
        <f t="shared" ref="K285:K297" si="66">TRUNC(G285*I285,2)</f>
        <v>0</v>
      </c>
    </row>
    <row r="286" spans="2:11" x14ac:dyDescent="0.2">
      <c r="B286" s="26" t="s">
        <v>347</v>
      </c>
      <c r="C286" s="26" t="s">
        <v>3</v>
      </c>
      <c r="D286" s="26">
        <v>34794</v>
      </c>
      <c r="E286" s="28" t="s">
        <v>61</v>
      </c>
      <c r="F286" s="26" t="s">
        <v>2</v>
      </c>
      <c r="G286" s="30">
        <v>10</v>
      </c>
      <c r="H286" s="27">
        <v>0</v>
      </c>
      <c r="I286" s="32">
        <v>0</v>
      </c>
      <c r="J286" s="27">
        <f t="shared" ref="J286:J287" si="67">TRUNC(H286*G286,2)</f>
        <v>0</v>
      </c>
      <c r="K286" s="27">
        <f t="shared" si="66"/>
        <v>0</v>
      </c>
    </row>
    <row r="287" spans="2:11" x14ac:dyDescent="0.2">
      <c r="B287" s="26" t="s">
        <v>348</v>
      </c>
      <c r="C287" s="26" t="s">
        <v>3</v>
      </c>
      <c r="D287" s="26">
        <v>4750</v>
      </c>
      <c r="E287" s="28" t="s">
        <v>63</v>
      </c>
      <c r="F287" s="26" t="s">
        <v>2</v>
      </c>
      <c r="G287" s="30">
        <v>2</v>
      </c>
      <c r="H287" s="27">
        <v>0</v>
      </c>
      <c r="I287" s="32">
        <v>0</v>
      </c>
      <c r="J287" s="27">
        <f t="shared" si="67"/>
        <v>0</v>
      </c>
      <c r="K287" s="27">
        <f t="shared" si="66"/>
        <v>0</v>
      </c>
    </row>
    <row r="288" spans="2:11" x14ac:dyDescent="0.2">
      <c r="B288" s="26" t="s">
        <v>349</v>
      </c>
      <c r="C288" s="26" t="s">
        <v>3</v>
      </c>
      <c r="D288" s="25">
        <v>2689</v>
      </c>
      <c r="E288" s="28" t="s">
        <v>226</v>
      </c>
      <c r="F288" s="26" t="s">
        <v>57</v>
      </c>
      <c r="G288" s="30">
        <v>6</v>
      </c>
      <c r="H288" s="27">
        <v>0</v>
      </c>
      <c r="I288" s="27">
        <v>0</v>
      </c>
      <c r="J288" s="27">
        <f>TRUNC(H288*G288,2)</f>
        <v>0</v>
      </c>
      <c r="K288" s="27">
        <f t="shared" si="66"/>
        <v>0</v>
      </c>
    </row>
    <row r="289" spans="1:11" ht="30" x14ac:dyDescent="0.2">
      <c r="B289" s="26" t="s">
        <v>350</v>
      </c>
      <c r="C289" s="26" t="s">
        <v>3</v>
      </c>
      <c r="D289" s="25">
        <v>1021</v>
      </c>
      <c r="E289" s="28" t="s">
        <v>227</v>
      </c>
      <c r="F289" s="26" t="s">
        <v>57</v>
      </c>
      <c r="G289" s="30">
        <v>18</v>
      </c>
      <c r="H289" s="27">
        <v>0</v>
      </c>
      <c r="I289" s="27">
        <v>0</v>
      </c>
      <c r="J289" s="27">
        <f>TRUNC(H289*G289,2)</f>
        <v>0</v>
      </c>
      <c r="K289" s="27">
        <f t="shared" si="66"/>
        <v>0</v>
      </c>
    </row>
    <row r="290" spans="1:11" x14ac:dyDescent="0.2">
      <c r="B290" s="26" t="s">
        <v>351</v>
      </c>
      <c r="C290" s="25" t="s">
        <v>64</v>
      </c>
      <c r="D290" s="26"/>
      <c r="E290" s="28" t="s">
        <v>49</v>
      </c>
      <c r="F290" s="26" t="s">
        <v>32</v>
      </c>
      <c r="G290" s="30">
        <v>1</v>
      </c>
      <c r="H290" s="27">
        <v>0</v>
      </c>
      <c r="I290" s="27">
        <v>0</v>
      </c>
      <c r="J290" s="27">
        <f t="shared" ref="J290:J297" si="68">TRUNC(H290*G290,2)</f>
        <v>0</v>
      </c>
      <c r="K290" s="27">
        <f t="shared" si="66"/>
        <v>0</v>
      </c>
    </row>
    <row r="291" spans="1:11" x14ac:dyDescent="0.2">
      <c r="B291" s="26" t="s">
        <v>352</v>
      </c>
      <c r="C291" s="25" t="s">
        <v>64</v>
      </c>
      <c r="D291" s="26"/>
      <c r="E291" s="28" t="s">
        <v>50</v>
      </c>
      <c r="F291" s="26" t="s">
        <v>13</v>
      </c>
      <c r="G291" s="30">
        <v>4</v>
      </c>
      <c r="H291" s="27">
        <v>0</v>
      </c>
      <c r="I291" s="27">
        <v>0</v>
      </c>
      <c r="J291" s="27">
        <f t="shared" si="68"/>
        <v>0</v>
      </c>
      <c r="K291" s="27">
        <f t="shared" si="66"/>
        <v>0</v>
      </c>
    </row>
    <row r="292" spans="1:11" ht="30" x14ac:dyDescent="0.2">
      <c r="B292" s="26" t="s">
        <v>353</v>
      </c>
      <c r="C292" s="25" t="s">
        <v>64</v>
      </c>
      <c r="D292" s="25"/>
      <c r="E292" s="28" t="s">
        <v>51</v>
      </c>
      <c r="F292" s="26" t="s">
        <v>52</v>
      </c>
      <c r="G292" s="30">
        <v>2.5</v>
      </c>
      <c r="H292" s="27">
        <v>0</v>
      </c>
      <c r="I292" s="27">
        <v>0</v>
      </c>
      <c r="J292" s="27">
        <f t="shared" si="68"/>
        <v>0</v>
      </c>
      <c r="K292" s="27">
        <f t="shared" si="66"/>
        <v>0</v>
      </c>
    </row>
    <row r="293" spans="1:11" x14ac:dyDescent="0.2">
      <c r="B293" s="26" t="s">
        <v>354</v>
      </c>
      <c r="C293" s="25" t="s">
        <v>64</v>
      </c>
      <c r="D293" s="25"/>
      <c r="E293" s="28" t="s">
        <v>53</v>
      </c>
      <c r="F293" s="26" t="s">
        <v>54</v>
      </c>
      <c r="G293" s="30">
        <v>1</v>
      </c>
      <c r="H293" s="27">
        <v>0</v>
      </c>
      <c r="I293" s="27">
        <v>0</v>
      </c>
      <c r="J293" s="27">
        <f t="shared" si="68"/>
        <v>0</v>
      </c>
      <c r="K293" s="27">
        <f t="shared" si="66"/>
        <v>0</v>
      </c>
    </row>
    <row r="294" spans="1:11" s="29" customFormat="1" x14ac:dyDescent="0.2">
      <c r="A294" s="24"/>
      <c r="B294" s="26" t="s">
        <v>355</v>
      </c>
      <c r="C294" s="25" t="s">
        <v>64</v>
      </c>
      <c r="D294" s="25"/>
      <c r="E294" s="28" t="s">
        <v>55</v>
      </c>
      <c r="F294" s="26" t="s">
        <v>57</v>
      </c>
      <c r="G294" s="30">
        <v>6</v>
      </c>
      <c r="H294" s="27">
        <v>0</v>
      </c>
      <c r="I294" s="27">
        <v>0</v>
      </c>
      <c r="J294" s="27">
        <f t="shared" si="68"/>
        <v>0</v>
      </c>
      <c r="K294" s="27">
        <f t="shared" si="66"/>
        <v>0</v>
      </c>
    </row>
    <row r="295" spans="1:11" s="29" customFormat="1" x14ac:dyDescent="0.2">
      <c r="A295" s="24"/>
      <c r="B295" s="26" t="s">
        <v>356</v>
      </c>
      <c r="C295" s="25" t="s">
        <v>64</v>
      </c>
      <c r="D295" s="25"/>
      <c r="E295" s="28" t="s">
        <v>56</v>
      </c>
      <c r="F295" s="26" t="s">
        <v>57</v>
      </c>
      <c r="G295" s="30">
        <v>6</v>
      </c>
      <c r="H295" s="27">
        <v>0</v>
      </c>
      <c r="I295" s="27">
        <v>0</v>
      </c>
      <c r="J295" s="27">
        <f t="shared" si="68"/>
        <v>0</v>
      </c>
      <c r="K295" s="27">
        <f t="shared" si="66"/>
        <v>0</v>
      </c>
    </row>
    <row r="296" spans="1:11" x14ac:dyDescent="0.2">
      <c r="B296" s="26" t="s">
        <v>357</v>
      </c>
      <c r="C296" s="25" t="s">
        <v>64</v>
      </c>
      <c r="D296" s="25"/>
      <c r="E296" s="28" t="s">
        <v>58</v>
      </c>
      <c r="F296" s="26" t="s">
        <v>57</v>
      </c>
      <c r="G296" s="30">
        <v>6</v>
      </c>
      <c r="H296" s="27">
        <v>0</v>
      </c>
      <c r="I296" s="27">
        <v>0</v>
      </c>
      <c r="J296" s="27">
        <f t="shared" si="68"/>
        <v>0</v>
      </c>
      <c r="K296" s="27">
        <f t="shared" si="66"/>
        <v>0</v>
      </c>
    </row>
    <row r="297" spans="1:11" x14ac:dyDescent="0.2">
      <c r="B297" s="26" t="s">
        <v>358</v>
      </c>
      <c r="C297" s="25" t="s">
        <v>64</v>
      </c>
      <c r="D297" s="25"/>
      <c r="E297" s="28" t="s">
        <v>216</v>
      </c>
      <c r="F297" s="26" t="s">
        <v>57</v>
      </c>
      <c r="G297" s="30">
        <v>6</v>
      </c>
      <c r="H297" s="27">
        <v>0</v>
      </c>
      <c r="I297" s="27">
        <v>0</v>
      </c>
      <c r="J297" s="27">
        <f t="shared" si="68"/>
        <v>0</v>
      </c>
      <c r="K297" s="27">
        <f t="shared" si="66"/>
        <v>0</v>
      </c>
    </row>
    <row r="298" spans="1:11" x14ac:dyDescent="0.2">
      <c r="B298" s="149" t="s">
        <v>80</v>
      </c>
      <c r="C298" s="149"/>
      <c r="D298" s="149"/>
      <c r="E298" s="149"/>
      <c r="F298" s="149"/>
      <c r="G298" s="149"/>
      <c r="H298" s="149"/>
      <c r="I298" s="149"/>
      <c r="J298" s="37">
        <f>SUM(J285:J297)</f>
        <v>0</v>
      </c>
      <c r="K298" s="37">
        <f>SUM(K285:K297)</f>
        <v>0</v>
      </c>
    </row>
  </sheetData>
  <mergeCells count="30">
    <mergeCell ref="B282:I282"/>
    <mergeCell ref="B298:I298"/>
    <mergeCell ref="B140:I140"/>
    <mergeCell ref="B45:I45"/>
    <mergeCell ref="B64:I64"/>
    <mergeCell ref="B83:I83"/>
    <mergeCell ref="B102:I102"/>
    <mergeCell ref="B121:I121"/>
    <mergeCell ref="B276:I276"/>
    <mergeCell ref="C266:K266"/>
    <mergeCell ref="B272:I272"/>
    <mergeCell ref="B213:I213"/>
    <mergeCell ref="B225:I225"/>
    <mergeCell ref="B236:I236"/>
    <mergeCell ref="B2:K2"/>
    <mergeCell ref="B244:I244"/>
    <mergeCell ref="B254:I254"/>
    <mergeCell ref="B264:I264"/>
    <mergeCell ref="C3:K3"/>
    <mergeCell ref="C4:K4"/>
    <mergeCell ref="C5:K5"/>
    <mergeCell ref="C6:K6"/>
    <mergeCell ref="B26:I26"/>
    <mergeCell ref="B159:I159"/>
    <mergeCell ref="B178:I178"/>
    <mergeCell ref="C238:K238"/>
    <mergeCell ref="C8:K8"/>
    <mergeCell ref="B186:I186"/>
    <mergeCell ref="B195:I195"/>
    <mergeCell ref="B204:I204"/>
  </mergeCell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Orçamento Sintetico</vt:lpstr>
      <vt:lpstr>Orçamento Analítico</vt:lpstr>
      <vt:lpstr>'Orçamento Analítico'!Area_de_impressao</vt:lpstr>
      <vt:lpstr>'Orçamento Analítico'!Titulos_de_impressao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EVAY</dc:creator>
  <cp:lastModifiedBy>Anny Margareth Pereira Lucas</cp:lastModifiedBy>
  <cp:lastPrinted>2019-12-04T13:37:56Z</cp:lastPrinted>
  <dcterms:created xsi:type="dcterms:W3CDTF">2019-08-10T14:48:47Z</dcterms:created>
  <dcterms:modified xsi:type="dcterms:W3CDTF">2020-11-19T21:33:45Z</dcterms:modified>
</cp:coreProperties>
</file>