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 tabRatio="637"/>
  </bookViews>
  <sheets>
    <sheet name="Orçamento" sheetId="1" r:id="rId1"/>
  </sheets>
  <definedNames>
    <definedName name="_xlnm.Print_Area" localSheetId="0">Orçamento!$A$1:$I$69</definedName>
    <definedName name="Excel_BuiltIn__FilterDatabase" localSheetId="0">Orçamento!$A$1:$A$3</definedName>
    <definedName name="Excel_BuiltIn_Print_Area" localSheetId="0">Orçamento!$A$1:$H$336</definedName>
    <definedName name="Excel_BuiltIn_Print_Titles" localSheetId="0">Orçamento!$A$1:$A$8</definedName>
    <definedName name="_xlnm.Print_Titles" localSheetId="0">Orçamento!$1:$8</definedName>
  </definedNames>
  <calcPr calcId="162913"/>
</workbook>
</file>

<file path=xl/calcChain.xml><?xml version="1.0" encoding="utf-8"?>
<calcChain xmlns="http://schemas.openxmlformats.org/spreadsheetml/2006/main">
  <c r="E23" i="1" l="1"/>
  <c r="I27" i="1" l="1"/>
  <c r="G10" i="1"/>
  <c r="G11" i="1"/>
  <c r="G12" i="1"/>
  <c r="G13" i="1"/>
  <c r="G14" i="1"/>
  <c r="E17" i="1"/>
  <c r="G17" i="1"/>
  <c r="G18" i="1"/>
  <c r="G19" i="1"/>
  <c r="G20" i="1"/>
  <c r="G21" i="1"/>
  <c r="G22" i="1"/>
  <c r="G23" i="1"/>
  <c r="G25" i="1"/>
  <c r="E26" i="1"/>
  <c r="G26" i="1" s="1"/>
  <c r="G27" i="1"/>
  <c r="G28" i="1"/>
  <c r="E29" i="1"/>
  <c r="G29" i="1" s="1"/>
  <c r="G30" i="1"/>
  <c r="E31" i="1"/>
  <c r="G31" i="1" s="1"/>
  <c r="E32" i="1"/>
  <c r="G32" i="1" s="1"/>
  <c r="G35" i="1"/>
  <c r="G36" i="1"/>
  <c r="E38" i="1"/>
  <c r="G38" i="1" s="1"/>
  <c r="G39" i="1"/>
  <c r="G41" i="1"/>
  <c r="G42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1" i="1"/>
  <c r="G62" i="1"/>
  <c r="G63" i="1"/>
  <c r="G64" i="1"/>
  <c r="G40" i="1" l="1"/>
  <c r="E33" i="1"/>
  <c r="G33" i="1" s="1"/>
  <c r="G24" i="1" s="1"/>
  <c r="G58" i="1"/>
  <c r="G16" i="1"/>
  <c r="G9" i="1"/>
  <c r="I59" i="1"/>
  <c r="G44" i="1"/>
  <c r="I20" i="1"/>
  <c r="I61" i="1"/>
  <c r="I54" i="1"/>
  <c r="I50" i="1"/>
  <c r="I46" i="1"/>
  <c r="I41" i="1"/>
  <c r="G37" i="1"/>
  <c r="G34" i="1" s="1"/>
  <c r="I37" i="1"/>
  <c r="I35" i="1"/>
  <c r="I13" i="1"/>
  <c r="I19" i="1"/>
  <c r="I30" i="1"/>
  <c r="I31" i="1"/>
  <c r="I32" i="1"/>
  <c r="I33" i="1"/>
  <c r="I39" i="1"/>
  <c r="I48" i="1"/>
  <c r="I52" i="1"/>
  <c r="I56" i="1"/>
  <c r="I64" i="1"/>
  <c r="I12" i="1"/>
  <c r="I18" i="1"/>
  <c r="I22" i="1"/>
  <c r="I23" i="1"/>
  <c r="I28" i="1"/>
  <c r="I29" i="1"/>
  <c r="I36" i="1"/>
  <c r="I38" i="1"/>
  <c r="I42" i="1"/>
  <c r="I47" i="1"/>
  <c r="I51" i="1"/>
  <c r="I55" i="1"/>
  <c r="I63" i="1"/>
  <c r="I11" i="1"/>
  <c r="I25" i="1"/>
  <c r="I21" i="1"/>
  <c r="I17" i="1"/>
  <c r="I10" i="1"/>
  <c r="I62" i="1"/>
  <c r="I53" i="1"/>
  <c r="I49" i="1"/>
  <c r="I45" i="1"/>
  <c r="I26" i="1"/>
  <c r="I14" i="1"/>
  <c r="I44" i="1" l="1"/>
  <c r="G65" i="1"/>
  <c r="I24" i="1"/>
  <c r="I9" i="1"/>
  <c r="I40" i="1"/>
  <c r="I34" i="1"/>
  <c r="I16" i="1"/>
  <c r="I58" i="1"/>
  <c r="I65" i="1" l="1"/>
</calcChain>
</file>

<file path=xl/sharedStrings.xml><?xml version="1.0" encoding="utf-8"?>
<sst xmlns="http://schemas.openxmlformats.org/spreadsheetml/2006/main" count="230" uniqueCount="162">
  <si>
    <t>PLANILHA  DE  ORÇAMENTO</t>
  </si>
  <si>
    <t xml:space="preserve">                                                                                            </t>
  </si>
  <si>
    <t>PRAZO DE EXECUÇÃO CONSIDERADO: 60 DIAS</t>
  </si>
  <si>
    <t>OBRA: PRESTAÇÃO DE SERVIÇOS DE REFORMA NO PRÉDIO DA JUSTIÇA MILITAR DE MINAS GERAIS</t>
  </si>
  <si>
    <t xml:space="preserve">ENDEREÇO: RUA TOMAZ GONZAGA, Nº 686, BAIRRO LOURDES -BELO HORIZONTE/MG   </t>
  </si>
  <si>
    <t>ITEM</t>
  </si>
  <si>
    <t>REFERENCIA</t>
  </si>
  <si>
    <t>DESCRIÇÃO MÍNIMA DOS SERVIÇOS</t>
  </si>
  <si>
    <t>UNID</t>
  </si>
  <si>
    <t>QUANT.</t>
  </si>
  <si>
    <t>PR. UNIT. S/ BDI</t>
  </si>
  <si>
    <t>PR. TOTAL. S/ BDI</t>
  </si>
  <si>
    <t>PR. UNIT. C/ BDI</t>
  </si>
  <si>
    <t>PR. TOTAL C/ BDI</t>
  </si>
  <si>
    <t>01</t>
  </si>
  <si>
    <t>SERVIÇOS PRELIMINARES</t>
  </si>
  <si>
    <t>SUB-TOTAL</t>
  </si>
  <si>
    <t>01.01</t>
  </si>
  <si>
    <r>
      <t>SETOP-</t>
    </r>
    <r>
      <rPr>
        <sz val="8"/>
        <color indexed="8"/>
        <rFont val="Century Gothic;Century Gothic"/>
        <family val="2"/>
      </rPr>
      <t>MOB-DES-020</t>
    </r>
  </si>
  <si>
    <t>DESPESAS DECORRIDAS DA MOBILIZAÇÃO E DESMOBILIZAÇÃO DE EQUIPAMENTOS E PESSOAL. SEGUIR MEMORIAL DESCRITIVO.</t>
  </si>
  <si>
    <t>01.02</t>
  </si>
  <si>
    <t>MERCADO</t>
  </si>
  <si>
    <t>ADMINISTRAÇÃO LOCAL CONFORME ORIENTAÇÃO DESCRITA NO MEMORIAL DESCRITIVO.</t>
  </si>
  <si>
    <t>01.03</t>
  </si>
  <si>
    <t>SINAPI-74209/001</t>
  </si>
  <si>
    <t>01.04</t>
  </si>
  <si>
    <r>
      <t>MONTAGEM DO BARRACÃO DE OBRA INCLUÍDO LIGAÇÕES PROVISÓRIAS</t>
    </r>
    <r>
      <rPr>
        <sz val="8"/>
        <color indexed="8"/>
        <rFont val="Arial"/>
        <family val="2"/>
      </rPr>
      <t>. SEGUIR MEMORIAL DESCRITIVO.</t>
    </r>
  </si>
  <si>
    <t>01.05</t>
  </si>
  <si>
    <t>SINAPI-9537</t>
  </si>
  <si>
    <t>LIMPEZA DIÁRIA E FINAL DA OBRA (INCLUINDO LIMPEZA DA PARTE INTERNA,  EXTERNA E VIDROS)</t>
  </si>
  <si>
    <t>M2</t>
  </si>
  <si>
    <t>02</t>
  </si>
  <si>
    <t>INTERVENÇÃO NO PRÉDIO PRINCIPAL</t>
  </si>
  <si>
    <t>02.01</t>
  </si>
  <si>
    <t>DRENAGEM NA ÁREA DE ACESSO AO PRÉDIO DO FUNDO</t>
  </si>
  <si>
    <t>02.01.01</t>
  </si>
  <si>
    <t>SETOP-DEM-PIS-005</t>
  </si>
  <si>
    <t xml:space="preserve">DEMOLIÇÃO DE PISO CERÂMICO OU LADRILHO HIDRÁULICO, INCLUSIVE AFASTAMENTO E BOTA FORA. </t>
  </si>
  <si>
    <t>02.01.02</t>
  </si>
  <si>
    <r>
      <t>SETOP-</t>
    </r>
    <r>
      <rPr>
        <sz val="8"/>
        <color indexed="8"/>
        <rFont val="Century Gothic;Century Gothic"/>
        <family val="2"/>
      </rPr>
      <t>DRE-CAN-050</t>
    </r>
  </si>
  <si>
    <t>CANALETA COM GRELHA EM FERRO FUNDIDO SIMPLES COM REQUADRO, CARGA MÁXIMA 12,5 T, 300X1000 MM, E = 15 MM, FORNECIDA E ASSENTADA COM ARGAMASSA 1:4 CIMENTO:AREIA. INCLUINDO, ESCAVAÇÃO, PINTURA ANTICORROSIVA E ESMALTE COR BRANCA.</t>
  </si>
  <si>
    <t>UN</t>
  </si>
  <si>
    <t>02.01.03</t>
  </si>
  <si>
    <t>SINAPI-90441</t>
  </si>
  <si>
    <t>FURO EM CONCRETO PARA DIÂMETROS MAIORES QUE 75 MM. PARA ALARGAMENTO DA PASSAGEM DA TUBULAÇÃO DE 75MM PARA A DE 100MM.</t>
  </si>
  <si>
    <t>02.01.04</t>
  </si>
  <si>
    <t>TUBO PVC DN 100 MM PARA DRENAGEM - FORNECIMENTO E INSTALACAO INCLUINDO CONEXÕES. INSTALADO DO PISO DO PAVIMENTO TÉRREO ATÉ A NOVA CAIXA DE PASSAGEM DA GARAGEM.</t>
  </si>
  <si>
    <t>M</t>
  </si>
  <si>
    <t>02.01.05</t>
  </si>
  <si>
    <r>
      <t>SETOP-</t>
    </r>
    <r>
      <rPr>
        <sz val="8"/>
        <color indexed="8"/>
        <rFont val="Century Gothic;Century Gothic"/>
        <family val="2"/>
      </rPr>
      <t>HID-CXS-025</t>
    </r>
  </si>
  <si>
    <t xml:space="preserve">CAIXA ALVENARIA 40 X 40 X 60 CM, TAMPA EM CONCRETO-INSPEÇÃO /PASSAGEM, INCLUSIVE ESCAVAÇÃO, REATERRO E BOTA-FORA, NA GARAGEM </t>
  </si>
  <si>
    <t>02.01.06</t>
  </si>
  <si>
    <t>VEDAÇÃO DAS TUBULAÇÕES ONDE SE VERIFICAR VASAMENTO</t>
  </si>
  <si>
    <t>02.01.07</t>
  </si>
  <si>
    <t xml:space="preserve">CONTRAPISO E RECOMPOSIÇÃO DO PISO EM GRANITO SEGUINDO PADRÃO EXISTENTE, NA PORTA DE ACESSO A ÁREA DO FUNDO.  </t>
  </si>
  <si>
    <t>02.02</t>
  </si>
  <si>
    <t>BANHEIRO IS MASCULINO 5 ANDAR</t>
  </si>
  <si>
    <t>02.02.01</t>
  </si>
  <si>
    <r>
      <t>SETOP-</t>
    </r>
    <r>
      <rPr>
        <sz val="8"/>
        <color indexed="8"/>
        <rFont val="Century Gothic;Century Gothic"/>
        <family val="2"/>
      </rPr>
      <t>DEM-PIS-010</t>
    </r>
  </si>
  <si>
    <t>DEMOLIÇÃO DE PISO CERÂMICO OU LADRILHO HIDRÁULICO, INCLUSIVE AFASTAMENTO</t>
  </si>
  <si>
    <t>02.02.02</t>
  </si>
  <si>
    <r>
      <t>SETOP-</t>
    </r>
    <r>
      <rPr>
        <sz val="8"/>
        <color indexed="8"/>
        <rFont val="Century Gothic;Century Gothic"/>
        <family val="2"/>
      </rPr>
      <t>DEM-PIS-005</t>
    </r>
  </si>
  <si>
    <t>DEMOLIÇÃO DE REVESTIMENTO CERÂMICO, AZULEJO OU LADRILHO HIDRÁULICO INCLUSIVE AFASTAMENTO</t>
  </si>
  <si>
    <t>02.02.03</t>
  </si>
  <si>
    <r>
      <t>SETOP-</t>
    </r>
    <r>
      <rPr>
        <sz val="8"/>
        <color indexed="8"/>
        <rFont val="Century Gothic;Century Gothic"/>
        <family val="2"/>
      </rPr>
      <t>DEM-IMP-005</t>
    </r>
  </si>
  <si>
    <t>REMOÇÃO DE IMPERMEABILIZAÇÃO E PROTEÇÃO MECÂNICA</t>
  </si>
  <si>
    <t>02.02.04</t>
  </si>
  <si>
    <t>REMOÇÃO E RECOLOCAÇÃO DE VASO SANITÁRIO</t>
  </si>
  <si>
    <t>02.02.05</t>
  </si>
  <si>
    <t>02.02.06</t>
  </si>
  <si>
    <r>
      <t>SETOP-</t>
    </r>
    <r>
      <rPr>
        <sz val="8"/>
        <color indexed="8"/>
        <rFont val="Century Gothic;Century Gothic"/>
        <family val="2"/>
      </rPr>
      <t>IMP-PRO-005</t>
    </r>
  </si>
  <si>
    <t>FORNECIMENTO E EXECUÇÃO DE PROTEÇÃO MECÂNICA COM AREIA E CIMENTO 1:3 E = 2,00 CM PARA LAJE IMPERMEABILIZADA.</t>
  </si>
  <si>
    <t>02.02.07</t>
  </si>
  <si>
    <t>SINAPI-87251</t>
  </si>
  <si>
    <t>FORNECIMENTO E INSTALAÇÃO DE PISO CERÂMICO TAM. 40 X 40 CM OU SUPERIOR, SEGUINDO PADRÃO EXISTENTE INCLUINDO REJUNTAMENTO.</t>
  </si>
  <si>
    <t>02.02.08</t>
  </si>
  <si>
    <t>SINAPI – 87547</t>
  </si>
  <si>
    <t>REBOCO PAULISTA (MASSA ÚNICA) DE PAREDE COM ARGAMASSA 1:2:8, CIMENTO E AREIA ESP. 10MM PREPARO MECANICO. INCLUSIVE NA CASA DE BOMBA.</t>
  </si>
  <si>
    <t>02.02.09</t>
  </si>
  <si>
    <t>SINAPI-87273</t>
  </si>
  <si>
    <t>FORNECIMENTO E INSTALAÇÃO DE REVESTIMENTO CERÂMICA SEGUINDO PADRÃO EXISTENTE, ASSENTADA COM ARGAMASSA PRÉ-FABRICADA, INCLUSIVE REJUNTAMENTO, SEGUINDO ESPECIFICAÇÃO DO FORNECEDOR</t>
  </si>
  <si>
    <t>02.03</t>
  </si>
  <si>
    <t>FORRO NA COPA, CORREDOR E SALA DO JUIZ</t>
  </si>
  <si>
    <t>02.03.01</t>
  </si>
  <si>
    <t xml:space="preserve">REMOÇÃO DAS PEÇAS DO FORRO DANIFICADAS </t>
  </si>
  <si>
    <t>02.03.02</t>
  </si>
  <si>
    <t>SINAPI-96109</t>
  </si>
  <si>
    <t xml:space="preserve">FORRO DE GESSO EM PLACAS ACARTONADAS ESTRUTURADO- FGE INCLUINDO FITA TELADA. </t>
  </si>
  <si>
    <t>02.03.03</t>
  </si>
  <si>
    <r>
      <t xml:space="preserve">FORNECIMENTO E INSTALAÇÃO DE </t>
    </r>
    <r>
      <rPr>
        <sz val="8"/>
        <color indexed="8"/>
        <rFont val="Arial"/>
        <family val="2"/>
      </rPr>
      <t xml:space="preserve">PLACA DE FIBRA MINEIRA COM PINTURA VINÍLICA A BASE DE LÁTEX NA COR BRANCA, MODULAÇÃO 625X1.250X16MM OU, COM PINTURA BIOBLOCK NA FRENTE E VERSO DAS PLACAS PARA INIBIR A PROPAGAÇÃO DE FUNGOS, APOIADO EM PERFIL “T” DE AÇO PINTADO NA COR BRANCO. </t>
    </r>
  </si>
  <si>
    <t>02.03.04</t>
  </si>
  <si>
    <t>SINAPI-88486</t>
  </si>
  <si>
    <t>PINTURA ACRÍLICA FOSCA BANCO NEVE, TETO, 2 DEMÃOS SEM MASSA CORRIDA, EXCLUSIVE FUNDO SELADOR EM FORRO DE GESSO.</t>
  </si>
  <si>
    <t>02.03.05</t>
  </si>
  <si>
    <t>SINAPI-88494</t>
  </si>
  <si>
    <t>EMASSAMENTO DE FORRO COM 1 DEMÃO DE MASSA ACRILICA E LIXAMENTO</t>
  </si>
  <si>
    <t>02.04</t>
  </si>
  <si>
    <t>DIVERSOS</t>
  </si>
  <si>
    <t>02.04.01</t>
  </si>
  <si>
    <t>PINTURA ÓLEO/ESMALTE, 2 DEMÃOS EM ESTRUTURA DE METÁLICA INCLUINDO PINTURA PROTETORA NA VERGA DA JANELA DA COPA DO 4 ANDAR</t>
  </si>
  <si>
    <t>02.04.02</t>
  </si>
  <si>
    <t>03</t>
  </si>
  <si>
    <t>INTERVENÇÃO NA COBERTURA PRÉDIO PRINCIPAL</t>
  </si>
  <si>
    <t>03.01</t>
  </si>
  <si>
    <t>COBERTURA</t>
  </si>
  <si>
    <t>03.01.01</t>
  </si>
  <si>
    <t xml:space="preserve">SETOP-DRE-TUB-015
</t>
  </si>
  <si>
    <t>FORNECIMENTO E EXECUÇÃO DE CONDUTOR DE AP EM TUBO PVC, INCLUSIVE CONEXÕES E SUPORTES, 100 MM DA COBERTURA DO TERRAÇO PARA AS DESCIDAS EXISTENTES. DESCIDAS ACIMA DA SALA DO JUIZ E DO PROCURADOR DE JUSTIÇA.</t>
  </si>
  <si>
    <t>03.01.02</t>
  </si>
  <si>
    <t>SETOP-DEM-RUF-005</t>
  </si>
  <si>
    <t>REMOÇÃO DE RUFO E PROTEÇÃO ALUMINIZADA DA COBERTURA DA SALA DO JUIZ 01</t>
  </si>
  <si>
    <t>03.01.03</t>
  </si>
  <si>
    <t>FORNECIMENTO E EXECUÇÃO DE RUFO E CONTRA-RUFO DE CHAPA GALVANIZADA Nº. 24, DESENVOLVIMENTO = 50 CM DEVENDO SER ENGASTADO NA ALVENARIA E APÓS REVESTIDO COM ARGAMASSA E PINTADO NA SALA DO JUIZ 01</t>
  </si>
  <si>
    <t>03.01.04</t>
  </si>
  <si>
    <t>REVISÃO DE TODA COBERTURA COM TROCA DE TEHAS QUEBRADAS E/OU AMASSADAS, CALAFETAÇÃO DAS ABERTURAS, TROCA DE CALHAS OU RUFOS ENFERRUJADOS OU AMASSADOS.</t>
  </si>
  <si>
    <t>03.01.05</t>
  </si>
  <si>
    <t>REMOÇÃO E RECOLOCAÇÃO DOS RUFO/CHAPIM NA ÁREA DAS CLARABOIAS COM TRASPASSE DE 15CM INCLUINDO REBITE E CALAFETAÇÃO DE 5CM  NAS JUNTAS.</t>
  </si>
  <si>
    <t>03.01.06</t>
  </si>
  <si>
    <t>CHAPIM METÁLICO, COM PINGADEIRA, CHAPA GALVANIZADA Nº 24, SEGUINDO PADRÃO JÁ EXITENTE NA ÁREA DAS CLARABOIAS INCLINDO SOLDA E REBITE.</t>
  </si>
  <si>
    <t>03.01.07</t>
  </si>
  <si>
    <t xml:space="preserve">LIMPEZA DA DESCIDAS DE ÁGUA PLUVIAL </t>
  </si>
  <si>
    <t>03.01.08</t>
  </si>
  <si>
    <t>REMOÇÃO E RECOLOCAÇÃO DE TODOS OS CABOS DO SISTEMA DE SPDA INCLUINDO VEDAÇÃO DOS FUROS QUE DEVERÃO SER CALAFETADO.</t>
  </si>
  <si>
    <t>03.01.09</t>
  </si>
  <si>
    <t>03.01.10</t>
  </si>
  <si>
    <t>LOCACAO DE ANDAIME SUSPENSO OU BALANCIM MANUAL, CAPACIDADE DE CARGA TOTAL DE APROXIMADAMENTE 250 KG/M2, PLATAFORMA DE 1,50 M X 0,80 M (C X L), CABO DE 45 M</t>
  </si>
  <si>
    <t>MÊS</t>
  </si>
  <si>
    <t>03.01.11</t>
  </si>
  <si>
    <t>CORREÇÃO DA MANTA ASFÁLTICA EXISTENTE NA ÁREA DAS CLARABOIAS, COM VEDAÇÃO EM PONTOS DANIFICADOS.</t>
  </si>
  <si>
    <t>03.02.01</t>
  </si>
  <si>
    <t>VEDAÇÃO DE ESQUADRIAS METÁLICAS COM SELANTE PASTOSO</t>
  </si>
  <si>
    <t>04</t>
  </si>
  <si>
    <t>INTERVENÇÃO NO JARDIM</t>
  </si>
  <si>
    <t>04.01</t>
  </si>
  <si>
    <t>IMPERMEABILIZAÇÃO</t>
  </si>
  <si>
    <t>04.01.01</t>
  </si>
  <si>
    <t>04.01.02</t>
  </si>
  <si>
    <t>04.01.03</t>
  </si>
  <si>
    <t>SINAPI-74017/001</t>
  </si>
  <si>
    <t>04.01.04</t>
  </si>
  <si>
    <t>BOTA FORA DE MATERIAL  COM CARRINHO ATÉ 50M E COM CAÇAMBA ATÉ O ATERRO MUNICIPAL.</t>
  </si>
  <si>
    <t>M3</t>
  </si>
  <si>
    <t>04.01.05</t>
  </si>
  <si>
    <t>SINAPI-96995</t>
  </si>
  <si>
    <t>REATERRO MANUAL APILOADO COM SOQUETE</t>
  </si>
  <si>
    <t>04.01.06</t>
  </si>
  <si>
    <t>SINAPI-85180</t>
  </si>
  <si>
    <t>PLANTIO DE GRAMA ESMERALDA EM ROLO</t>
  </si>
  <si>
    <t>TOTAL DE CUSTO</t>
  </si>
  <si>
    <t>R$</t>
  </si>
  <si>
    <t>BDI</t>
  </si>
  <si>
    <t xml:space="preserve">Obs. No item 01.01, o percentual deve ser calculado sobre o item TOTAL CUSTO, que é igual ao valor total de preço de custo menos o valor relativo ao próprio item da mobilização/desmobilização
da obra. O percentual máximo corresponde ao percentual estabelecido pela SETOP, de 0,5% (zero vírgula cinco por cento). </t>
  </si>
  <si>
    <t>SINAPI-89848</t>
  </si>
  <si>
    <t>FORNECIMENTO E COLOCAÇÃO DE PLACA DE OBRA CONFORME MEMORIAL DESCRITIVO.</t>
  </si>
  <si>
    <t>FORNECIMENTO E INSTALAÇÃO DE MANTA ASFÁLTICA PRÉ-FABRICADA, E = 4 MM PARA IMPERMEABILIZAÇÃO DEVENDO SER OBSERVADO OS CAIMENTOS DOS RALOS E AS JUNTAS DE DILATAÇÃO.</t>
  </si>
  <si>
    <t>SINAPI-98546</t>
  </si>
  <si>
    <t>SINAPI-97640</t>
  </si>
  <si>
    <t>SETOP-TER-ESC-040</t>
  </si>
  <si>
    <t xml:space="preserve">IMPERMEABILIZACAO DE SUPERFICIE COM MANTA ASFALTICA (COM POLIMEROS TIPO APP), E=3 MM </t>
  </si>
  <si>
    <t>EXECUCAO DE DRENOS DE CHORUME EM TUBOS DRENANTES, PVC, DIAM=100 MM, ENVOLTOS EM BRITA E MANTA GEOTEXTIL</t>
  </si>
  <si>
    <t>FORNECIMENTO E INSTALAÇÃO DE PORTA DE VIDRO TEMPERADO, ESPESSURA 10MM,INCLOR, UMA PARTE FIXA OUTRA PARTE DE CORRER INCLUSIVE ACESSORIOS, ADESIVO NA ALTURA DO PUXADOR, FECHADURA E PUXADOR MITAL 3010/50A AL/CR OU EQUIVALENTE.  DIM.:260X240</t>
  </si>
  <si>
    <t>REMOÇÃO/ESCAVAÇÃO MANUAL DE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</si>
</sst>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(#,##0.00\);* \-#\ ;@\ "/>
    <numFmt numFmtId="165" formatCode="#,###.00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  <charset val="1"/>
    </font>
    <font>
      <sz val="8"/>
      <color indexed="8"/>
      <name val="Century Gothic;Century Gothic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9" fontId="15" fillId="0" borderId="0" applyFill="0" applyBorder="0" applyAlignment="0" applyProtection="0"/>
    <xf numFmtId="0" fontId="15" fillId="0" borderId="0"/>
    <xf numFmtId="0" fontId="2" fillId="0" borderId="1" applyNumberFormat="0" applyFill="0" applyAlignment="0" applyProtection="0"/>
    <xf numFmtId="164" fontId="15" fillId="0" borderId="0" applyFill="0" applyBorder="0" applyAlignment="0" applyProtection="0"/>
    <xf numFmtId="0" fontId="1" fillId="0" borderId="0"/>
    <xf numFmtId="0" fontId="14" fillId="0" borderId="0"/>
  </cellStyleXfs>
  <cellXfs count="71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/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5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165" fontId="3" fillId="0" borderId="2" xfId="5" applyNumberFormat="1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2" xfId="5" applyFont="1" applyFill="1" applyBorder="1" applyAlignment="1">
      <alignment horizontal="justify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top" wrapText="1"/>
    </xf>
    <xf numFmtId="4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0" fontId="13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6" fillId="3" borderId="3" xfId="1" applyNumberFormat="1" applyFont="1" applyFill="1" applyBorder="1" applyAlignment="1" applyProtection="1">
      <alignment horizontal="center" vertical="top" wrapText="1"/>
    </xf>
    <xf numFmtId="10" fontId="6" fillId="3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top" wrapText="1"/>
    </xf>
    <xf numFmtId="165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</cellXfs>
  <cellStyles count="7">
    <cellStyle name="Excel Built-in Excel Built-in Excel Built-in Excel Built-in Excel Built-in Excel Built-in Excel Built-in Excel Built-in Excel Built-in Excel Built" xfId="6"/>
    <cellStyle name="Excel Built-in Normal" xfId="5"/>
    <cellStyle name="Normal" xfId="0" builtinId="0"/>
    <cellStyle name="Normal 2" xfId="2"/>
    <cellStyle name="Porcentagem" xfId="1" builtinId="5"/>
    <cellStyle name="Título 1 1" xfId="3"/>
    <cellStyle name="Vírgula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27"/>
  <sheetViews>
    <sheetView tabSelected="1" view="pageBreakPreview" zoomScaleSheetLayoutView="100" workbookViewId="0">
      <selection activeCell="G65" sqref="G65"/>
    </sheetView>
  </sheetViews>
  <sheetFormatPr defaultColWidth="9" defaultRowHeight="16.149999999999999" customHeight="1"/>
  <cols>
    <col min="1" max="1" width="8.28515625" style="1" customWidth="1"/>
    <col min="2" max="2" width="15.85546875" style="1" customWidth="1"/>
    <col min="3" max="3" width="61.85546875" style="2" customWidth="1"/>
    <col min="4" max="4" width="6" style="3" customWidth="1"/>
    <col min="5" max="5" width="8.28515625" style="4" customWidth="1"/>
    <col min="6" max="6" width="10.140625" style="4" customWidth="1"/>
    <col min="7" max="7" width="10.140625" style="5" customWidth="1"/>
    <col min="8" max="8" width="9.28515625" style="5" customWidth="1"/>
    <col min="9" max="9" width="11.5703125" style="5" customWidth="1"/>
    <col min="10" max="10" width="13.42578125" style="6" customWidth="1"/>
    <col min="11" max="242" width="9" style="6"/>
    <col min="243" max="16384" width="9" style="7"/>
  </cols>
  <sheetData>
    <row r="1" spans="1:9" ht="12.75" customHeight="1">
      <c r="A1" s="66"/>
      <c r="B1" s="66"/>
      <c r="C1" s="66"/>
      <c r="D1" s="66"/>
      <c r="E1" s="66"/>
      <c r="F1" s="66"/>
      <c r="G1" s="66"/>
      <c r="H1" s="66"/>
      <c r="I1" s="66"/>
    </row>
    <row r="2" spans="1:9" ht="12.75" customHeight="1">
      <c r="A2" s="66"/>
      <c r="B2" s="66"/>
      <c r="C2" s="66"/>
      <c r="D2" s="66"/>
      <c r="E2" s="66"/>
      <c r="F2" s="66"/>
      <c r="G2" s="66"/>
      <c r="H2" s="66"/>
      <c r="I2" s="66"/>
    </row>
    <row r="3" spans="1:9" ht="12.75" customHeight="1">
      <c r="A3" s="67" t="s">
        <v>0</v>
      </c>
      <c r="B3" s="67"/>
      <c r="C3" s="67"/>
      <c r="D3" s="67"/>
      <c r="E3" s="67"/>
      <c r="F3" s="67"/>
      <c r="G3" s="67"/>
      <c r="H3" s="67"/>
      <c r="I3" s="67"/>
    </row>
    <row r="4" spans="1:9" ht="12.75" customHeight="1">
      <c r="A4" s="8"/>
      <c r="B4" s="8"/>
      <c r="C4" s="9"/>
      <c r="D4"/>
      <c r="E4" s="10"/>
      <c r="F4" s="10"/>
      <c r="G4" s="68"/>
      <c r="H4" s="68"/>
      <c r="I4" s="68"/>
    </row>
    <row r="5" spans="1:9" ht="12.75" customHeight="1">
      <c r="A5" s="69" t="s">
        <v>1</v>
      </c>
      <c r="B5" s="69"/>
      <c r="C5" s="69"/>
      <c r="D5" s="70" t="s">
        <v>2</v>
      </c>
      <c r="E5" s="70"/>
      <c r="F5" s="70"/>
      <c r="G5" s="70"/>
      <c r="H5" s="70"/>
      <c r="I5" s="70"/>
    </row>
    <row r="6" spans="1:9" ht="12.75" customHeight="1">
      <c r="A6" s="65" t="s">
        <v>3</v>
      </c>
      <c r="B6" s="65"/>
      <c r="C6" s="65"/>
      <c r="D6" s="65"/>
      <c r="E6" s="65"/>
      <c r="F6" s="65"/>
      <c r="G6" s="65"/>
      <c r="H6" s="11"/>
      <c r="I6" s="11"/>
    </row>
    <row r="7" spans="1:9" ht="12.75" customHeight="1">
      <c r="A7" s="65" t="s">
        <v>4</v>
      </c>
      <c r="B7" s="65"/>
      <c r="C7" s="65"/>
      <c r="D7" s="65"/>
      <c r="E7" s="65"/>
      <c r="F7" s="65"/>
      <c r="G7" s="65"/>
      <c r="H7" s="65"/>
      <c r="I7" s="65"/>
    </row>
    <row r="8" spans="1:9" ht="23.65" customHeight="1">
      <c r="A8" s="12" t="s">
        <v>5</v>
      </c>
      <c r="B8" s="12" t="s">
        <v>6</v>
      </c>
      <c r="C8" s="13" t="s">
        <v>7</v>
      </c>
      <c r="D8" s="13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</row>
    <row r="9" spans="1:9" s="20" customFormat="1" ht="12.95" customHeight="1">
      <c r="A9" s="15" t="s">
        <v>14</v>
      </c>
      <c r="B9" s="15"/>
      <c r="C9" s="16" t="s">
        <v>15</v>
      </c>
      <c r="D9" s="17"/>
      <c r="E9" s="18"/>
      <c r="F9" s="19" t="s">
        <v>16</v>
      </c>
      <c r="G9" s="19">
        <f>SUM(G10:G14)</f>
        <v>0</v>
      </c>
      <c r="H9" s="19"/>
      <c r="I9" s="19">
        <f>SUM(I10:I14)</f>
        <v>0</v>
      </c>
    </row>
    <row r="10" spans="1:9" s="20" customFormat="1" ht="23.85" customHeight="1">
      <c r="A10" s="21" t="s">
        <v>17</v>
      </c>
      <c r="B10" s="22" t="s">
        <v>18</v>
      </c>
      <c r="C10" s="23" t="s">
        <v>19</v>
      </c>
      <c r="D10" s="24" t="s">
        <v>8</v>
      </c>
      <c r="E10" s="17">
        <v>1</v>
      </c>
      <c r="F10" s="25"/>
      <c r="G10" s="25">
        <f t="shared" ref="G10:G14" si="0">F10*E10</f>
        <v>0</v>
      </c>
      <c r="H10" s="25"/>
      <c r="I10" s="25">
        <f t="shared" ref="I10:I14" si="1">H10*E10</f>
        <v>0</v>
      </c>
    </row>
    <row r="11" spans="1:9" s="29" customFormat="1" ht="23.1" customHeight="1">
      <c r="A11" s="21" t="s">
        <v>20</v>
      </c>
      <c r="B11" s="22" t="s">
        <v>21</v>
      </c>
      <c r="C11" s="26" t="s">
        <v>22</v>
      </c>
      <c r="D11" s="27" t="s">
        <v>8</v>
      </c>
      <c r="E11" s="27">
        <v>2</v>
      </c>
      <c r="F11" s="28"/>
      <c r="G11" s="25">
        <f t="shared" si="0"/>
        <v>0</v>
      </c>
      <c r="H11" s="25"/>
      <c r="I11" s="25">
        <f t="shared" si="1"/>
        <v>0</v>
      </c>
    </row>
    <row r="12" spans="1:9" s="20" customFormat="1" ht="23.65" customHeight="1">
      <c r="A12" s="21" t="s">
        <v>23</v>
      </c>
      <c r="B12" s="22" t="s">
        <v>24</v>
      </c>
      <c r="C12" s="23" t="s">
        <v>153</v>
      </c>
      <c r="D12" s="24" t="s">
        <v>8</v>
      </c>
      <c r="E12" s="17">
        <v>1</v>
      </c>
      <c r="F12" s="25"/>
      <c r="G12" s="25">
        <f t="shared" si="0"/>
        <v>0</v>
      </c>
      <c r="H12" s="25"/>
      <c r="I12" s="25">
        <f t="shared" si="1"/>
        <v>0</v>
      </c>
    </row>
    <row r="13" spans="1:9" s="20" customFormat="1" ht="23.65" customHeight="1">
      <c r="A13" s="21" t="s">
        <v>25</v>
      </c>
      <c r="B13" s="21" t="s">
        <v>21</v>
      </c>
      <c r="C13" s="30" t="s">
        <v>26</v>
      </c>
      <c r="D13" s="24" t="s">
        <v>8</v>
      </c>
      <c r="E13" s="31">
        <v>1</v>
      </c>
      <c r="F13" s="32"/>
      <c r="G13" s="25">
        <f t="shared" si="0"/>
        <v>0</v>
      </c>
      <c r="H13" s="25"/>
      <c r="I13" s="25">
        <f t="shared" si="1"/>
        <v>0</v>
      </c>
    </row>
    <row r="14" spans="1:9" s="20" customFormat="1" ht="23.65" customHeight="1">
      <c r="A14" s="21" t="s">
        <v>27</v>
      </c>
      <c r="B14" s="22" t="s">
        <v>28</v>
      </c>
      <c r="C14" s="23" t="s">
        <v>29</v>
      </c>
      <c r="D14" s="17" t="s">
        <v>30</v>
      </c>
      <c r="E14" s="17">
        <v>115</v>
      </c>
      <c r="F14" s="25"/>
      <c r="G14" s="25">
        <f t="shared" si="0"/>
        <v>0</v>
      </c>
      <c r="H14" s="25"/>
      <c r="I14" s="25">
        <f t="shared" si="1"/>
        <v>0</v>
      </c>
    </row>
    <row r="15" spans="1:9" s="20" customFormat="1" ht="12.95" customHeight="1">
      <c r="A15" s="15" t="s">
        <v>31</v>
      </c>
      <c r="B15" s="21"/>
      <c r="C15" s="33" t="s">
        <v>32</v>
      </c>
      <c r="D15" s="17"/>
      <c r="E15" s="17"/>
      <c r="F15" s="25"/>
      <c r="G15" s="25"/>
      <c r="H15" s="25"/>
      <c r="I15" s="25"/>
    </row>
    <row r="16" spans="1:9" s="20" customFormat="1" ht="12.95" customHeight="1">
      <c r="A16" s="15" t="s">
        <v>33</v>
      </c>
      <c r="B16" s="15"/>
      <c r="C16" s="16" t="s">
        <v>34</v>
      </c>
      <c r="D16" s="17"/>
      <c r="E16" s="18"/>
      <c r="F16" s="19" t="s">
        <v>16</v>
      </c>
      <c r="G16" s="19">
        <f>SUM(G17:G23)</f>
        <v>0</v>
      </c>
      <c r="H16" s="19"/>
      <c r="I16" s="19">
        <f>SUM(I17:I23)</f>
        <v>0</v>
      </c>
    </row>
    <row r="17" spans="1:9" s="20" customFormat="1" ht="23.65" customHeight="1">
      <c r="A17" s="21" t="s">
        <v>35</v>
      </c>
      <c r="B17" s="22" t="s">
        <v>36</v>
      </c>
      <c r="C17" s="23" t="s">
        <v>37</v>
      </c>
      <c r="D17" s="24" t="s">
        <v>30</v>
      </c>
      <c r="E17" s="17">
        <f>3*0.5</f>
        <v>1.5</v>
      </c>
      <c r="F17" s="25"/>
      <c r="G17" s="25">
        <f t="shared" ref="G17:G23" si="2">F17*E17</f>
        <v>0</v>
      </c>
      <c r="H17" s="25"/>
      <c r="I17" s="25">
        <f t="shared" ref="I17:I23" si="3">H17*E17</f>
        <v>0</v>
      </c>
    </row>
    <row r="18" spans="1:9" s="20" customFormat="1" ht="44.85" customHeight="1">
      <c r="A18" s="21" t="s">
        <v>38</v>
      </c>
      <c r="B18" s="22" t="s">
        <v>39</v>
      </c>
      <c r="C18" s="34" t="s">
        <v>40</v>
      </c>
      <c r="D18" s="24" t="s">
        <v>41</v>
      </c>
      <c r="E18" s="17">
        <v>3</v>
      </c>
      <c r="F18" s="25"/>
      <c r="G18" s="25">
        <f t="shared" si="2"/>
        <v>0</v>
      </c>
      <c r="H18" s="25"/>
      <c r="I18" s="25">
        <f t="shared" si="3"/>
        <v>0</v>
      </c>
    </row>
    <row r="19" spans="1:9" s="20" customFormat="1" ht="23.65" customHeight="1">
      <c r="A19" s="21" t="s">
        <v>42</v>
      </c>
      <c r="B19" s="22" t="s">
        <v>43</v>
      </c>
      <c r="C19" s="23" t="s">
        <v>44</v>
      </c>
      <c r="D19" s="24" t="s">
        <v>41</v>
      </c>
      <c r="E19" s="17">
        <v>2</v>
      </c>
      <c r="F19" s="25"/>
      <c r="G19" s="25">
        <f t="shared" si="2"/>
        <v>0</v>
      </c>
      <c r="H19" s="25"/>
      <c r="I19" s="25">
        <f t="shared" si="3"/>
        <v>0</v>
      </c>
    </row>
    <row r="20" spans="1:9" s="20" customFormat="1" ht="33.950000000000003" customHeight="1">
      <c r="A20" s="21" t="s">
        <v>45</v>
      </c>
      <c r="B20" s="22" t="s">
        <v>152</v>
      </c>
      <c r="C20" s="23" t="s">
        <v>46</v>
      </c>
      <c r="D20" s="24" t="s">
        <v>47</v>
      </c>
      <c r="E20" s="17">
        <v>4</v>
      </c>
      <c r="F20" s="25"/>
      <c r="G20" s="25">
        <f t="shared" si="2"/>
        <v>0</v>
      </c>
      <c r="H20" s="25"/>
      <c r="I20" s="25">
        <f t="shared" si="3"/>
        <v>0</v>
      </c>
    </row>
    <row r="21" spans="1:9" s="20" customFormat="1" ht="23.65" customHeight="1">
      <c r="A21" s="21" t="s">
        <v>48</v>
      </c>
      <c r="B21" s="22" t="s">
        <v>49</v>
      </c>
      <c r="C21" s="23" t="s">
        <v>50</v>
      </c>
      <c r="D21" s="24" t="s">
        <v>41</v>
      </c>
      <c r="E21" s="17">
        <v>1</v>
      </c>
      <c r="F21" s="25"/>
      <c r="G21" s="25">
        <f t="shared" si="2"/>
        <v>0</v>
      </c>
      <c r="H21" s="25"/>
      <c r="I21" s="25">
        <f t="shared" si="3"/>
        <v>0</v>
      </c>
    </row>
    <row r="22" spans="1:9" s="20" customFormat="1" ht="12.95" customHeight="1">
      <c r="A22" s="21" t="s">
        <v>51</v>
      </c>
      <c r="B22" s="22" t="s">
        <v>21</v>
      </c>
      <c r="C22" s="23" t="s">
        <v>52</v>
      </c>
      <c r="D22" s="24" t="s">
        <v>41</v>
      </c>
      <c r="E22" s="17">
        <v>1</v>
      </c>
      <c r="F22" s="25"/>
      <c r="G22" s="25">
        <f t="shared" si="2"/>
        <v>0</v>
      </c>
      <c r="H22" s="25"/>
      <c r="I22" s="25">
        <f t="shared" si="3"/>
        <v>0</v>
      </c>
    </row>
    <row r="23" spans="1:9" s="20" customFormat="1" ht="23.65" customHeight="1">
      <c r="A23" s="21" t="s">
        <v>53</v>
      </c>
      <c r="B23" s="22" t="s">
        <v>21</v>
      </c>
      <c r="C23" s="23" t="s">
        <v>54</v>
      </c>
      <c r="D23" s="24" t="s">
        <v>30</v>
      </c>
      <c r="E23" s="56">
        <f>0.3*2</f>
        <v>0.6</v>
      </c>
      <c r="F23" s="25"/>
      <c r="G23" s="25">
        <f t="shared" si="2"/>
        <v>0</v>
      </c>
      <c r="H23" s="25"/>
      <c r="I23" s="25">
        <f t="shared" si="3"/>
        <v>0</v>
      </c>
    </row>
    <row r="24" spans="1:9" s="20" customFormat="1" ht="12.95" customHeight="1">
      <c r="A24" s="15" t="s">
        <v>55</v>
      </c>
      <c r="B24" s="15"/>
      <c r="C24" s="16" t="s">
        <v>56</v>
      </c>
      <c r="D24" s="17"/>
      <c r="E24" s="18"/>
      <c r="F24" s="19" t="s">
        <v>16</v>
      </c>
      <c r="G24" s="19">
        <f>SUM(G25:G33)</f>
        <v>0</v>
      </c>
      <c r="H24" s="19"/>
      <c r="I24" s="19">
        <f>SUM(I25:I33)</f>
        <v>0</v>
      </c>
    </row>
    <row r="25" spans="1:9" s="20" customFormat="1" ht="23.1" customHeight="1">
      <c r="A25" s="21" t="s">
        <v>57</v>
      </c>
      <c r="B25" s="21" t="s">
        <v>58</v>
      </c>
      <c r="C25" s="35" t="s">
        <v>59</v>
      </c>
      <c r="D25" s="31" t="s">
        <v>30</v>
      </c>
      <c r="E25" s="31">
        <v>2.5300000000000002</v>
      </c>
      <c r="F25" s="25"/>
      <c r="G25" s="25">
        <f t="shared" ref="G25:G33" si="4">F25*E25</f>
        <v>0</v>
      </c>
      <c r="H25" s="25"/>
      <c r="I25" s="25">
        <f t="shared" ref="I25:I33" si="5">H25*E25</f>
        <v>0</v>
      </c>
    </row>
    <row r="26" spans="1:9" s="20" customFormat="1" ht="23.65" customHeight="1">
      <c r="A26" s="21" t="s">
        <v>60</v>
      </c>
      <c r="B26" s="21" t="s">
        <v>61</v>
      </c>
      <c r="C26" s="35" t="s">
        <v>62</v>
      </c>
      <c r="D26" s="31" t="s">
        <v>30</v>
      </c>
      <c r="E26" s="31">
        <f>6.8*0.3</f>
        <v>2.04</v>
      </c>
      <c r="F26" s="25"/>
      <c r="G26" s="25">
        <f t="shared" si="4"/>
        <v>0</v>
      </c>
      <c r="H26" s="25"/>
      <c r="I26" s="25">
        <f t="shared" si="5"/>
        <v>0</v>
      </c>
    </row>
    <row r="27" spans="1:9" s="20" customFormat="1" ht="12.95" customHeight="1">
      <c r="A27" s="21" t="s">
        <v>63</v>
      </c>
      <c r="B27" s="21" t="s">
        <v>64</v>
      </c>
      <c r="C27" s="36" t="s">
        <v>65</v>
      </c>
      <c r="D27" s="31" t="s">
        <v>30</v>
      </c>
      <c r="E27" s="31">
        <v>3.89</v>
      </c>
      <c r="F27" s="25"/>
      <c r="G27" s="25">
        <f t="shared" si="4"/>
        <v>0</v>
      </c>
      <c r="H27" s="25"/>
      <c r="I27" s="25">
        <f t="shared" si="5"/>
        <v>0</v>
      </c>
    </row>
    <row r="28" spans="1:9" s="20" customFormat="1" ht="12.95" customHeight="1">
      <c r="A28" s="21" t="s">
        <v>66</v>
      </c>
      <c r="B28" s="21" t="s">
        <v>21</v>
      </c>
      <c r="C28" s="35" t="s">
        <v>67</v>
      </c>
      <c r="D28" s="31" t="s">
        <v>41</v>
      </c>
      <c r="E28" s="31">
        <v>1</v>
      </c>
      <c r="F28" s="25"/>
      <c r="G28" s="25">
        <f t="shared" si="4"/>
        <v>0</v>
      </c>
      <c r="H28" s="25"/>
      <c r="I28" s="25">
        <f t="shared" si="5"/>
        <v>0</v>
      </c>
    </row>
    <row r="29" spans="1:9" s="20" customFormat="1" ht="33.950000000000003" customHeight="1">
      <c r="A29" s="21" t="s">
        <v>68</v>
      </c>
      <c r="B29" s="22" t="s">
        <v>155</v>
      </c>
      <c r="C29" s="37" t="s">
        <v>154</v>
      </c>
      <c r="D29" s="62" t="s">
        <v>30</v>
      </c>
      <c r="E29" s="17">
        <f>3.89+(7.58*0.5)</f>
        <v>7.68</v>
      </c>
      <c r="F29" s="38"/>
      <c r="G29" s="25">
        <f t="shared" si="4"/>
        <v>0</v>
      </c>
      <c r="H29" s="25"/>
      <c r="I29" s="25">
        <f t="shared" si="5"/>
        <v>0</v>
      </c>
    </row>
    <row r="30" spans="1:9" s="20" customFormat="1" ht="23.65" customHeight="1">
      <c r="A30" s="21" t="s">
        <v>69</v>
      </c>
      <c r="B30" s="21" t="s">
        <v>70</v>
      </c>
      <c r="C30" s="37" t="s">
        <v>71</v>
      </c>
      <c r="D30" s="62" t="s">
        <v>30</v>
      </c>
      <c r="E30" s="17">
        <v>3.36</v>
      </c>
      <c r="F30" s="38"/>
      <c r="G30" s="25">
        <f t="shared" si="4"/>
        <v>0</v>
      </c>
      <c r="H30" s="25"/>
      <c r="I30" s="25">
        <f t="shared" si="5"/>
        <v>0</v>
      </c>
    </row>
    <row r="31" spans="1:9" s="20" customFormat="1" ht="23.65" customHeight="1">
      <c r="A31" s="21" t="s">
        <v>72</v>
      </c>
      <c r="B31" s="21" t="s">
        <v>73</v>
      </c>
      <c r="C31" s="35" t="s">
        <v>74</v>
      </c>
      <c r="D31" s="17" t="s">
        <v>30</v>
      </c>
      <c r="E31" s="17">
        <f>3.05*1.1</f>
        <v>3.355</v>
      </c>
      <c r="F31" s="25"/>
      <c r="G31" s="25">
        <f t="shared" si="4"/>
        <v>0</v>
      </c>
      <c r="H31" s="25"/>
      <c r="I31" s="25">
        <f t="shared" si="5"/>
        <v>0</v>
      </c>
    </row>
    <row r="32" spans="1:9" s="20" customFormat="1" ht="23.65" customHeight="1">
      <c r="A32" s="21" t="s">
        <v>75</v>
      </c>
      <c r="B32" s="21" t="s">
        <v>76</v>
      </c>
      <c r="C32" s="23" t="s">
        <v>77</v>
      </c>
      <c r="D32" s="17" t="s">
        <v>30</v>
      </c>
      <c r="E32" s="17">
        <f>7.58*0.7</f>
        <v>5.306</v>
      </c>
      <c r="F32" s="25"/>
      <c r="G32" s="25">
        <f t="shared" si="4"/>
        <v>0</v>
      </c>
      <c r="H32" s="25"/>
      <c r="I32" s="25">
        <f t="shared" si="5"/>
        <v>0</v>
      </c>
    </row>
    <row r="33" spans="1:9" s="20" customFormat="1" ht="33.950000000000003" customHeight="1">
      <c r="A33" s="21" t="s">
        <v>78</v>
      </c>
      <c r="B33" s="21" t="s">
        <v>79</v>
      </c>
      <c r="C33" s="23" t="s">
        <v>80</v>
      </c>
      <c r="D33" s="17" t="s">
        <v>30</v>
      </c>
      <c r="E33" s="17">
        <f>E32</f>
        <v>5.306</v>
      </c>
      <c r="F33" s="25"/>
      <c r="G33" s="25">
        <f t="shared" si="4"/>
        <v>0</v>
      </c>
      <c r="H33" s="25"/>
      <c r="I33" s="25">
        <f t="shared" si="5"/>
        <v>0</v>
      </c>
    </row>
    <row r="34" spans="1:9" s="20" customFormat="1" ht="12.95" customHeight="1">
      <c r="A34" s="15" t="s">
        <v>81</v>
      </c>
      <c r="B34" s="15"/>
      <c r="C34" s="16" t="s">
        <v>82</v>
      </c>
      <c r="D34" s="17"/>
      <c r="E34" s="18"/>
      <c r="F34" s="19" t="s">
        <v>16</v>
      </c>
      <c r="G34" s="19">
        <f>SUM(G35:G39)</f>
        <v>0</v>
      </c>
      <c r="H34" s="19"/>
      <c r="I34" s="19">
        <f>SUM(I35:I39)</f>
        <v>0</v>
      </c>
    </row>
    <row r="35" spans="1:9" s="20" customFormat="1" ht="12.95" customHeight="1">
      <c r="A35" s="21" t="s">
        <v>83</v>
      </c>
      <c r="B35" s="22" t="s">
        <v>156</v>
      </c>
      <c r="C35" s="23" t="s">
        <v>84</v>
      </c>
      <c r="D35" s="17" t="s">
        <v>30</v>
      </c>
      <c r="E35" s="17">
        <v>20</v>
      </c>
      <c r="F35" s="25"/>
      <c r="G35" s="25">
        <f t="shared" ref="G35:G39" si="6">F35*E35</f>
        <v>0</v>
      </c>
      <c r="H35" s="25"/>
      <c r="I35" s="25">
        <f t="shared" ref="I35:I39" si="7">H35*E35</f>
        <v>0</v>
      </c>
    </row>
    <row r="36" spans="1:9" s="20" customFormat="1" ht="23.65" customHeight="1">
      <c r="A36" s="21" t="s">
        <v>85</v>
      </c>
      <c r="B36" s="22" t="s">
        <v>86</v>
      </c>
      <c r="C36" s="23" t="s">
        <v>87</v>
      </c>
      <c r="D36" s="17" t="s">
        <v>30</v>
      </c>
      <c r="E36" s="17">
        <v>20</v>
      </c>
      <c r="F36" s="25"/>
      <c r="G36" s="25">
        <f t="shared" si="6"/>
        <v>0</v>
      </c>
      <c r="H36" s="25"/>
      <c r="I36" s="25">
        <f t="shared" si="7"/>
        <v>0</v>
      </c>
    </row>
    <row r="37" spans="1:9" s="20" customFormat="1" ht="44.85" customHeight="1">
      <c r="A37" s="21" t="s">
        <v>88</v>
      </c>
      <c r="B37" s="21" t="s">
        <v>21</v>
      </c>
      <c r="C37" s="39" t="s">
        <v>89</v>
      </c>
      <c r="D37" s="17" t="s">
        <v>41</v>
      </c>
      <c r="E37" s="17">
        <v>100</v>
      </c>
      <c r="F37" s="25"/>
      <c r="G37" s="25">
        <f t="shared" si="6"/>
        <v>0</v>
      </c>
      <c r="H37" s="25"/>
      <c r="I37" s="25">
        <f t="shared" si="7"/>
        <v>0</v>
      </c>
    </row>
    <row r="38" spans="1:9" s="20" customFormat="1" ht="23.65" customHeight="1">
      <c r="A38" s="21" t="s">
        <v>90</v>
      </c>
      <c r="B38" s="22" t="s">
        <v>91</v>
      </c>
      <c r="C38" s="23" t="s">
        <v>92</v>
      </c>
      <c r="D38" s="17" t="s">
        <v>30</v>
      </c>
      <c r="E38" s="17">
        <f>50+26</f>
        <v>76</v>
      </c>
      <c r="F38" s="25"/>
      <c r="G38" s="25">
        <f t="shared" si="6"/>
        <v>0</v>
      </c>
      <c r="H38" s="25"/>
      <c r="I38" s="25">
        <f t="shared" si="7"/>
        <v>0</v>
      </c>
    </row>
    <row r="39" spans="1:9" s="20" customFormat="1" ht="12.95" customHeight="1">
      <c r="A39" s="21" t="s">
        <v>93</v>
      </c>
      <c r="B39" s="22" t="s">
        <v>94</v>
      </c>
      <c r="C39" s="23" t="s">
        <v>95</v>
      </c>
      <c r="D39" s="17" t="s">
        <v>30</v>
      </c>
      <c r="E39" s="17">
        <v>13</v>
      </c>
      <c r="F39" s="25"/>
      <c r="G39" s="25">
        <f t="shared" si="6"/>
        <v>0</v>
      </c>
      <c r="H39" s="25"/>
      <c r="I39" s="25">
        <f t="shared" si="7"/>
        <v>0</v>
      </c>
    </row>
    <row r="40" spans="1:9" s="20" customFormat="1" ht="12.95" customHeight="1">
      <c r="A40" s="15" t="s">
        <v>96</v>
      </c>
      <c r="B40" s="15"/>
      <c r="C40" s="16" t="s">
        <v>97</v>
      </c>
      <c r="D40" s="17"/>
      <c r="E40" s="18"/>
      <c r="F40" s="19" t="s">
        <v>16</v>
      </c>
      <c r="G40" s="19">
        <f>SUM(G41:G42)</f>
        <v>0</v>
      </c>
      <c r="H40" s="19"/>
      <c r="I40" s="19">
        <f>SUM(I41:I42)</f>
        <v>0</v>
      </c>
    </row>
    <row r="41" spans="1:9" s="20" customFormat="1" ht="23.65" customHeight="1">
      <c r="A41" s="21" t="s">
        <v>98</v>
      </c>
      <c r="B41" s="21" t="s">
        <v>21</v>
      </c>
      <c r="C41" s="23" t="s">
        <v>99</v>
      </c>
      <c r="D41" s="17" t="s">
        <v>41</v>
      </c>
      <c r="E41" s="17">
        <v>1</v>
      </c>
      <c r="F41" s="25"/>
      <c r="G41" s="25">
        <f t="shared" ref="G41:G42" si="8">F41*E41</f>
        <v>0</v>
      </c>
      <c r="H41" s="25"/>
      <c r="I41" s="25">
        <f t="shared" ref="I41:I42" si="9">H41*E41</f>
        <v>0</v>
      </c>
    </row>
    <row r="42" spans="1:9" s="20" customFormat="1" ht="44.85" customHeight="1">
      <c r="A42" s="21" t="s">
        <v>100</v>
      </c>
      <c r="B42" s="22" t="s">
        <v>21</v>
      </c>
      <c r="C42" s="23" t="s">
        <v>160</v>
      </c>
      <c r="D42" s="17" t="s">
        <v>41</v>
      </c>
      <c r="E42" s="17">
        <v>1</v>
      </c>
      <c r="F42" s="25"/>
      <c r="G42" s="25">
        <f t="shared" si="8"/>
        <v>0</v>
      </c>
      <c r="H42" s="25"/>
      <c r="I42" s="25">
        <f t="shared" si="9"/>
        <v>0</v>
      </c>
    </row>
    <row r="43" spans="1:9" s="20" customFormat="1" ht="12.95" customHeight="1">
      <c r="A43" s="15" t="s">
        <v>101</v>
      </c>
      <c r="B43" s="22"/>
      <c r="C43" s="33" t="s">
        <v>102</v>
      </c>
      <c r="D43" s="17"/>
      <c r="E43" s="17"/>
      <c r="F43" s="25"/>
      <c r="G43" s="25"/>
      <c r="H43" s="25"/>
      <c r="I43" s="25"/>
    </row>
    <row r="44" spans="1:9" s="20" customFormat="1" ht="12.95" customHeight="1">
      <c r="A44" s="15" t="s">
        <v>103</v>
      </c>
      <c r="B44" s="15"/>
      <c r="C44" s="16" t="s">
        <v>104</v>
      </c>
      <c r="D44" s="17"/>
      <c r="E44" s="18"/>
      <c r="F44" s="19" t="s">
        <v>16</v>
      </c>
      <c r="G44" s="19">
        <f>SUM(G45:G56)</f>
        <v>0</v>
      </c>
      <c r="H44" s="19"/>
      <c r="I44" s="19">
        <f>SUM(I45:I56)</f>
        <v>0</v>
      </c>
    </row>
    <row r="45" spans="1:9" s="20" customFormat="1" ht="33.950000000000003" customHeight="1">
      <c r="A45" s="21" t="s">
        <v>105</v>
      </c>
      <c r="B45" s="21" t="s">
        <v>106</v>
      </c>
      <c r="C45" s="23" t="s">
        <v>107</v>
      </c>
      <c r="D45" s="17" t="s">
        <v>47</v>
      </c>
      <c r="E45" s="25">
        <v>24</v>
      </c>
      <c r="F45" s="25"/>
      <c r="G45" s="25">
        <f t="shared" ref="G45:G56" si="10">F45*E45</f>
        <v>0</v>
      </c>
      <c r="H45" s="25"/>
      <c r="I45" s="25">
        <f t="shared" ref="I45:I56" si="11">H45*E45</f>
        <v>0</v>
      </c>
    </row>
    <row r="46" spans="1:9" s="20" customFormat="1" ht="16.350000000000001" customHeight="1">
      <c r="A46" s="21" t="s">
        <v>108</v>
      </c>
      <c r="B46" s="21" t="s">
        <v>109</v>
      </c>
      <c r="C46" s="23" t="s">
        <v>110</v>
      </c>
      <c r="D46" s="17" t="s">
        <v>47</v>
      </c>
      <c r="E46" s="25">
        <v>9.0500000000000007</v>
      </c>
      <c r="F46" s="25"/>
      <c r="G46" s="25">
        <f t="shared" si="10"/>
        <v>0</v>
      </c>
      <c r="H46" s="25"/>
      <c r="I46" s="25">
        <f t="shared" si="11"/>
        <v>0</v>
      </c>
    </row>
    <row r="47" spans="1:9" s="20" customFormat="1" ht="33.950000000000003" customHeight="1">
      <c r="A47" s="21" t="s">
        <v>111</v>
      </c>
      <c r="B47" s="21" t="s">
        <v>21</v>
      </c>
      <c r="C47" s="23" t="s">
        <v>112</v>
      </c>
      <c r="D47" s="17" t="s">
        <v>47</v>
      </c>
      <c r="E47" s="25">
        <v>9.0500000000000007</v>
      </c>
      <c r="F47" s="25"/>
      <c r="G47" s="25">
        <f t="shared" si="10"/>
        <v>0</v>
      </c>
      <c r="H47" s="25"/>
      <c r="I47" s="25">
        <f t="shared" si="11"/>
        <v>0</v>
      </c>
    </row>
    <row r="48" spans="1:9" s="20" customFormat="1" ht="33.950000000000003" customHeight="1">
      <c r="A48" s="21" t="s">
        <v>113</v>
      </c>
      <c r="B48" s="21" t="s">
        <v>21</v>
      </c>
      <c r="C48" s="23" t="s">
        <v>114</v>
      </c>
      <c r="D48" s="17" t="s">
        <v>41</v>
      </c>
      <c r="E48" s="25">
        <v>1</v>
      </c>
      <c r="F48" s="25"/>
      <c r="G48" s="25">
        <f t="shared" si="10"/>
        <v>0</v>
      </c>
      <c r="H48" s="25"/>
      <c r="I48" s="25">
        <f t="shared" si="11"/>
        <v>0</v>
      </c>
    </row>
    <row r="49" spans="1:9" s="20" customFormat="1" ht="23.65" customHeight="1">
      <c r="A49" s="21" t="s">
        <v>115</v>
      </c>
      <c r="B49" s="21" t="s">
        <v>21</v>
      </c>
      <c r="C49" s="23" t="s">
        <v>116</v>
      </c>
      <c r="D49" s="17" t="s">
        <v>41</v>
      </c>
      <c r="E49" s="25">
        <v>1</v>
      </c>
      <c r="F49" s="25"/>
      <c r="G49" s="25">
        <f t="shared" si="10"/>
        <v>0</v>
      </c>
      <c r="H49" s="25"/>
      <c r="I49" s="25">
        <f t="shared" si="11"/>
        <v>0</v>
      </c>
    </row>
    <row r="50" spans="1:9" s="20" customFormat="1" ht="23.65" customHeight="1">
      <c r="A50" s="21" t="s">
        <v>117</v>
      </c>
      <c r="B50" s="21" t="s">
        <v>21</v>
      </c>
      <c r="C50" s="23" t="s">
        <v>118</v>
      </c>
      <c r="D50" s="17" t="s">
        <v>47</v>
      </c>
      <c r="E50" s="25">
        <v>20</v>
      </c>
      <c r="F50" s="25"/>
      <c r="G50" s="25">
        <f t="shared" si="10"/>
        <v>0</v>
      </c>
      <c r="H50" s="25"/>
      <c r="I50" s="25">
        <f t="shared" si="11"/>
        <v>0</v>
      </c>
    </row>
    <row r="51" spans="1:9" s="20" customFormat="1" ht="12.95" customHeight="1">
      <c r="A51" s="21" t="s">
        <v>119</v>
      </c>
      <c r="B51" s="21" t="s">
        <v>21</v>
      </c>
      <c r="C51" s="23" t="s">
        <v>120</v>
      </c>
      <c r="D51" s="17" t="s">
        <v>41</v>
      </c>
      <c r="E51" s="25">
        <v>1</v>
      </c>
      <c r="F51" s="25"/>
      <c r="G51" s="25">
        <f t="shared" si="10"/>
        <v>0</v>
      </c>
      <c r="H51" s="25"/>
      <c r="I51" s="25">
        <f t="shared" si="11"/>
        <v>0</v>
      </c>
    </row>
    <row r="52" spans="1:9" s="20" customFormat="1" ht="23.65" customHeight="1">
      <c r="A52" s="21" t="s">
        <v>121</v>
      </c>
      <c r="B52" s="21" t="s">
        <v>21</v>
      </c>
      <c r="C52" s="23" t="s">
        <v>122</v>
      </c>
      <c r="D52" s="17" t="s">
        <v>41</v>
      </c>
      <c r="E52" s="25">
        <v>1</v>
      </c>
      <c r="F52" s="25"/>
      <c r="G52" s="25">
        <f t="shared" si="10"/>
        <v>0</v>
      </c>
      <c r="H52" s="25"/>
      <c r="I52" s="25">
        <f t="shared" si="11"/>
        <v>0</v>
      </c>
    </row>
    <row r="53" spans="1:9" s="20" customFormat="1" ht="12.95" customHeight="1">
      <c r="A53" s="21" t="s">
        <v>123</v>
      </c>
      <c r="B53" s="21" t="s">
        <v>21</v>
      </c>
      <c r="C53" s="23" t="s">
        <v>52</v>
      </c>
      <c r="D53" s="17" t="s">
        <v>41</v>
      </c>
      <c r="E53" s="25">
        <v>1</v>
      </c>
      <c r="F53" s="25"/>
      <c r="G53" s="25">
        <f t="shared" si="10"/>
        <v>0</v>
      </c>
      <c r="H53" s="25"/>
      <c r="I53" s="25">
        <f t="shared" si="11"/>
        <v>0</v>
      </c>
    </row>
    <row r="54" spans="1:9" s="20" customFormat="1" ht="33.950000000000003" customHeight="1">
      <c r="A54" s="21" t="s">
        <v>124</v>
      </c>
      <c r="B54" s="21" t="s">
        <v>21</v>
      </c>
      <c r="C54" s="23" t="s">
        <v>125</v>
      </c>
      <c r="D54" s="17" t="s">
        <v>126</v>
      </c>
      <c r="E54" s="25">
        <v>1</v>
      </c>
      <c r="F54" s="25"/>
      <c r="G54" s="25">
        <f t="shared" si="10"/>
        <v>0</v>
      </c>
      <c r="H54" s="25"/>
      <c r="I54" s="25">
        <f t="shared" si="11"/>
        <v>0</v>
      </c>
    </row>
    <row r="55" spans="1:9" s="20" customFormat="1" ht="23.65" customHeight="1">
      <c r="A55" s="21" t="s">
        <v>127</v>
      </c>
      <c r="B55" s="22" t="s">
        <v>155</v>
      </c>
      <c r="C55" s="23" t="s">
        <v>128</v>
      </c>
      <c r="D55" s="17" t="s">
        <v>30</v>
      </c>
      <c r="E55" s="25">
        <v>10</v>
      </c>
      <c r="F55" s="25"/>
      <c r="G55" s="25">
        <f t="shared" si="10"/>
        <v>0</v>
      </c>
      <c r="H55" s="25"/>
      <c r="I55" s="25">
        <f t="shared" si="11"/>
        <v>0</v>
      </c>
    </row>
    <row r="56" spans="1:9" s="20" customFormat="1" ht="12.95" customHeight="1">
      <c r="A56" s="21" t="s">
        <v>129</v>
      </c>
      <c r="B56" s="21" t="s">
        <v>21</v>
      </c>
      <c r="C56" s="40" t="s">
        <v>130</v>
      </c>
      <c r="D56" s="17" t="s">
        <v>47</v>
      </c>
      <c r="E56" s="17">
        <v>25</v>
      </c>
      <c r="F56" s="25"/>
      <c r="G56" s="25">
        <f t="shared" si="10"/>
        <v>0</v>
      </c>
      <c r="H56" s="25"/>
      <c r="I56" s="25">
        <f t="shared" si="11"/>
        <v>0</v>
      </c>
    </row>
    <row r="57" spans="1:9" s="20" customFormat="1" ht="12.95" customHeight="1">
      <c r="A57" s="15" t="s">
        <v>131</v>
      </c>
      <c r="B57" s="22"/>
      <c r="C57" s="33" t="s">
        <v>132</v>
      </c>
      <c r="D57" s="17"/>
      <c r="E57" s="17"/>
      <c r="F57" s="25"/>
      <c r="G57" s="25"/>
      <c r="H57" s="25"/>
      <c r="I57" s="25"/>
    </row>
    <row r="58" spans="1:9" s="20" customFormat="1" ht="12.95" customHeight="1">
      <c r="A58" s="15" t="s">
        <v>133</v>
      </c>
      <c r="B58" s="15"/>
      <c r="C58" s="16" t="s">
        <v>134</v>
      </c>
      <c r="D58" s="17"/>
      <c r="E58" s="18"/>
      <c r="F58" s="19" t="s">
        <v>16</v>
      </c>
      <c r="G58" s="19">
        <f>SUM(G59:G64)</f>
        <v>0</v>
      </c>
      <c r="H58" s="19"/>
      <c r="I58" s="19">
        <f>SUM(I59:I64)</f>
        <v>0</v>
      </c>
    </row>
    <row r="59" spans="1:9" s="20" customFormat="1" ht="11.25">
      <c r="A59" s="21" t="s">
        <v>135</v>
      </c>
      <c r="B59" s="41" t="s">
        <v>157</v>
      </c>
      <c r="C59" s="37" t="s">
        <v>161</v>
      </c>
      <c r="D59" s="17" t="s">
        <v>141</v>
      </c>
      <c r="E59" s="17">
        <v>37.39</v>
      </c>
      <c r="F59" s="25"/>
      <c r="G59" s="25">
        <f t="shared" ref="G59:G64" si="12">F59*E59</f>
        <v>0</v>
      </c>
      <c r="H59" s="25"/>
      <c r="I59" s="25">
        <f t="shared" ref="I59:I64" si="13">H59*E59</f>
        <v>0</v>
      </c>
    </row>
    <row r="60" spans="1:9" s="20" customFormat="1" ht="22.5">
      <c r="A60" s="57" t="s">
        <v>136</v>
      </c>
      <c r="B60" s="58" t="s">
        <v>21</v>
      </c>
      <c r="C60" s="59" t="s">
        <v>140</v>
      </c>
      <c r="D60" s="17" t="s">
        <v>141</v>
      </c>
      <c r="E60" s="17">
        <v>16.829999999999998</v>
      </c>
      <c r="F60" s="25"/>
      <c r="G60" s="25"/>
      <c r="H60" s="25"/>
      <c r="I60" s="25"/>
    </row>
    <row r="61" spans="1:9" s="20" customFormat="1" ht="23.65" customHeight="1">
      <c r="A61" s="57" t="s">
        <v>137</v>
      </c>
      <c r="B61" s="58" t="s">
        <v>155</v>
      </c>
      <c r="C61" s="59" t="s">
        <v>158</v>
      </c>
      <c r="D61" s="60" t="s">
        <v>30</v>
      </c>
      <c r="E61" s="60">
        <v>55.47</v>
      </c>
      <c r="F61" s="61"/>
      <c r="G61" s="61">
        <f t="shared" si="12"/>
        <v>0</v>
      </c>
      <c r="H61" s="61"/>
      <c r="I61" s="61">
        <f t="shared" si="13"/>
        <v>0</v>
      </c>
    </row>
    <row r="62" spans="1:9" s="20" customFormat="1" ht="23.65" customHeight="1">
      <c r="A62" s="57" t="s">
        <v>139</v>
      </c>
      <c r="B62" s="58" t="s">
        <v>138</v>
      </c>
      <c r="C62" s="59" t="s">
        <v>159</v>
      </c>
      <c r="D62" s="60" t="s">
        <v>47</v>
      </c>
      <c r="E62" s="60">
        <v>13</v>
      </c>
      <c r="F62" s="61"/>
      <c r="G62" s="61">
        <f t="shared" si="12"/>
        <v>0</v>
      </c>
      <c r="H62" s="61"/>
      <c r="I62" s="61">
        <f t="shared" si="13"/>
        <v>0</v>
      </c>
    </row>
    <row r="63" spans="1:9" s="20" customFormat="1" ht="12.95" customHeight="1">
      <c r="A63" s="57" t="s">
        <v>142</v>
      </c>
      <c r="B63" s="58" t="s">
        <v>143</v>
      </c>
      <c r="C63" s="59" t="s">
        <v>144</v>
      </c>
      <c r="D63" s="60" t="s">
        <v>141</v>
      </c>
      <c r="E63" s="60">
        <v>20.57</v>
      </c>
      <c r="F63" s="61"/>
      <c r="G63" s="61">
        <f t="shared" si="12"/>
        <v>0</v>
      </c>
      <c r="H63" s="61"/>
      <c r="I63" s="61">
        <f t="shared" si="13"/>
        <v>0</v>
      </c>
    </row>
    <row r="64" spans="1:9" s="20" customFormat="1" ht="12.95" customHeight="1">
      <c r="A64" s="57" t="s">
        <v>145</v>
      </c>
      <c r="B64" s="58" t="s">
        <v>146</v>
      </c>
      <c r="C64" s="59" t="s">
        <v>147</v>
      </c>
      <c r="D64" s="60" t="s">
        <v>30</v>
      </c>
      <c r="E64" s="60">
        <v>18</v>
      </c>
      <c r="F64" s="61"/>
      <c r="G64" s="61">
        <f t="shared" si="12"/>
        <v>0</v>
      </c>
      <c r="H64" s="61"/>
      <c r="I64" s="61">
        <f t="shared" si="13"/>
        <v>0</v>
      </c>
    </row>
    <row r="65" spans="1:256" s="20" customFormat="1" ht="14.85" customHeight="1">
      <c r="A65" s="42"/>
      <c r="B65" s="42"/>
      <c r="C65" s="43" t="s">
        <v>148</v>
      </c>
      <c r="D65" s="44"/>
      <c r="E65" s="45"/>
      <c r="F65" s="46" t="s">
        <v>149</v>
      </c>
      <c r="G65" s="47">
        <f>G9+G16+G24+G34+G40+G44+G58</f>
        <v>0</v>
      </c>
      <c r="H65" s="46" t="s">
        <v>149</v>
      </c>
      <c r="I65" s="47">
        <f>I9+I16+I24+I34+I40+I44+I58</f>
        <v>0</v>
      </c>
    </row>
    <row r="66" spans="1:256" ht="15.75" customHeight="1">
      <c r="A66" s="48"/>
      <c r="B66" s="48"/>
      <c r="C66" s="49"/>
      <c r="D66" s="50"/>
      <c r="E66" s="51"/>
      <c r="F66" s="52" t="s">
        <v>150</v>
      </c>
      <c r="G66" s="53"/>
      <c r="H66" s="54"/>
      <c r="I66" s="54"/>
    </row>
    <row r="67" spans="1:256" s="6" customFormat="1" ht="14.65" customHeight="1">
      <c r="A67" s="63"/>
      <c r="B67" s="63"/>
      <c r="C67" s="63"/>
      <c r="D67" s="63"/>
      <c r="E67" s="63"/>
      <c r="F67" s="63"/>
      <c r="G67" s="63"/>
      <c r="H67" s="63"/>
      <c r="I67" s="63"/>
      <c r="J67" s="55"/>
      <c r="K67" s="55"/>
      <c r="L67" s="55"/>
      <c r="M67" s="55"/>
      <c r="N67" s="55"/>
      <c r="O67" s="55"/>
      <c r="P67" s="55"/>
      <c r="Q67" s="55"/>
      <c r="IR67" s="7"/>
      <c r="IS67" s="7"/>
      <c r="IT67" s="7"/>
      <c r="IU67" s="7"/>
      <c r="IV67" s="7"/>
    </row>
    <row r="68" spans="1:256" s="6" customFormat="1" ht="23.65" customHeight="1">
      <c r="A68" s="64" t="s">
        <v>151</v>
      </c>
      <c r="B68" s="64"/>
      <c r="C68" s="64"/>
      <c r="D68" s="64"/>
      <c r="E68" s="64"/>
      <c r="F68" s="64"/>
      <c r="G68" s="64"/>
      <c r="H68" s="64"/>
      <c r="I68" s="64"/>
      <c r="IR68" s="7"/>
      <c r="IS68" s="7"/>
      <c r="IT68" s="7"/>
      <c r="IU68" s="7"/>
      <c r="IV68" s="7"/>
    </row>
    <row r="69" spans="1:256" s="6" customFormat="1" ht="14.65" customHeight="1">
      <c r="A69" s="63"/>
      <c r="B69" s="63"/>
      <c r="C69" s="63"/>
      <c r="D69" s="63"/>
      <c r="E69" s="63"/>
      <c r="F69" s="63"/>
      <c r="G69" s="63"/>
      <c r="H69" s="63"/>
      <c r="I69" s="63"/>
      <c r="IR69" s="7"/>
      <c r="IS69" s="7"/>
      <c r="IT69" s="7"/>
      <c r="IU69" s="7"/>
      <c r="IV69" s="7"/>
    </row>
    <row r="70" spans="1:256" ht="15.75" customHeight="1"/>
    <row r="71" spans="1:256" ht="15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selectLockedCells="1" selectUnlockedCells="1"/>
  <mergeCells count="10">
    <mergeCell ref="A67:I67"/>
    <mergeCell ref="A68:I68"/>
    <mergeCell ref="A69:I69"/>
    <mergeCell ref="A7:I7"/>
    <mergeCell ref="A1:I2"/>
    <mergeCell ref="A3:I3"/>
    <mergeCell ref="G4:I4"/>
    <mergeCell ref="A5:C5"/>
    <mergeCell ref="D5:I5"/>
    <mergeCell ref="A6:G6"/>
  </mergeCells>
  <printOptions horizontalCentered="1" verticalCentered="1"/>
  <pageMargins left="0.25" right="0.25" top="0.75" bottom="0.75" header="0.3" footer="0.3"/>
  <pageSetup paperSize="9" scale="90" firstPageNumber="0" orientation="landscape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Orçamento</vt:lpstr>
      <vt:lpstr>Orçamento!Area_de_impressao</vt:lpstr>
      <vt:lpstr>Orçamento!Excel_BuiltIn__FilterDatabase</vt:lpstr>
      <vt:lpstr>Orçamento!Excel_BuiltIn_Print_Area</vt:lpstr>
      <vt:lpstr>Orçamento!Excel_BuiltIn_Print_Titles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Viana Torres</dc:creator>
  <cp:lastModifiedBy>Anny Margareth Pereira Lucas</cp:lastModifiedBy>
  <cp:lastPrinted>2018-10-25T15:06:55Z</cp:lastPrinted>
  <dcterms:created xsi:type="dcterms:W3CDTF">2018-04-24T23:09:15Z</dcterms:created>
  <dcterms:modified xsi:type="dcterms:W3CDTF">2018-11-09T18:39:15Z</dcterms:modified>
</cp:coreProperties>
</file>