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EstaPasta_de_trabalho" defaultThemeVersion="124226"/>
  <bookViews>
    <workbookView xWindow="28680" yWindow="-120" windowWidth="29040" windowHeight="15840" tabRatio="891" firstSheet="1" activeTab="3"/>
  </bookViews>
  <sheets>
    <sheet name="Planilha1" sheetId="291" state="hidden" r:id="rId1"/>
    <sheet name="Resumo" sheetId="294" r:id="rId2"/>
    <sheet name="Plan Orçamentária" sheetId="57" r:id="rId3"/>
    <sheet name="Cronograma físico-financeiro" sheetId="256" r:id="rId4"/>
  </sheets>
  <externalReferences>
    <externalReference r:id="rId5"/>
  </externalReferences>
  <definedNames>
    <definedName name="_xlnm._FilterDatabase" localSheetId="2" hidden="1">'Plan Orçamentária'!$A$4:$J$213</definedName>
    <definedName name="_xlnm._FilterDatabase" localSheetId="1" hidden="1">Resumo!$A$6:$C$13</definedName>
    <definedName name="_xlchart.v1.0" hidden="1">Resumo!$B$7:$B$13</definedName>
    <definedName name="_xlchart.v1.1" hidden="1">Resumo!$C$7:$C$13</definedName>
    <definedName name="_xlnm.Print_Area" localSheetId="3">'Cronograma físico-financeiro'!$A$1:$X$34</definedName>
    <definedName name="_xlnm.Print_Area" localSheetId="2">'Plan Orçamentária'!$A$1:$J$228</definedName>
    <definedName name="_xlnm.Print_Area" localSheetId="1">Resumo!$A$1:$C$26</definedName>
    <definedName name="OLE_LINK3_1" localSheetId="3">#REF!</definedName>
    <definedName name="OLE_LINK3_1" localSheetId="1">#REF!</definedName>
    <definedName name="OLE_LINK3_1">#REF!</definedName>
    <definedName name="OLE_LINK4_1" localSheetId="3">#REF!</definedName>
    <definedName name="OLE_LINK4_1" localSheetId="1">#REF!</definedName>
    <definedName name="OLE_LINK4_1">#REF!</definedName>
    <definedName name="_xlnm.Print_Titles" localSheetId="2">'Plan Orçamentária'!$1:$5</definedName>
    <definedName name="_xlnm.Print_Titles" localSheetId="1">Resumo!$1:$6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94" l="1"/>
  <c r="B12" i="294"/>
  <c r="B11" i="294"/>
  <c r="B10" i="294"/>
  <c r="B9" i="294"/>
  <c r="B8" i="294"/>
  <c r="B7" i="294"/>
  <c r="W19" i="256"/>
  <c r="W17" i="256"/>
  <c r="W15" i="256"/>
  <c r="W13" i="256"/>
  <c r="W11" i="256"/>
  <c r="W9" i="256"/>
  <c r="W7" i="256"/>
  <c r="X19" i="256"/>
  <c r="N19" i="256" s="1"/>
  <c r="X17" i="256"/>
  <c r="P17" i="256" s="1"/>
  <c r="B19" i="256"/>
  <c r="B15" i="256"/>
  <c r="B17" i="256"/>
  <c r="V17" i="256" l="1"/>
  <c r="T19" i="256"/>
  <c r="T17" i="256"/>
  <c r="F17" i="256"/>
  <c r="V19" i="256"/>
  <c r="R19" i="256"/>
  <c r="R17" i="256"/>
  <c r="P19" i="256"/>
  <c r="N17" i="256"/>
  <c r="A34" i="256"/>
  <c r="A33" i="256"/>
  <c r="A32" i="256"/>
  <c r="X13" i="256" l="1"/>
  <c r="R13" i="256" l="1"/>
  <c r="T13" i="256"/>
  <c r="V13" i="256"/>
  <c r="N13" i="256"/>
  <c r="P13" i="256"/>
  <c r="J17" i="256"/>
  <c r="L19" i="256"/>
  <c r="X15" i="256"/>
  <c r="X11" i="256"/>
  <c r="X9" i="256"/>
  <c r="X7" i="256"/>
  <c r="J213" i="57"/>
  <c r="A24" i="256"/>
  <c r="R7" i="256" l="1"/>
  <c r="T7" i="256"/>
  <c r="V7" i="256"/>
  <c r="R11" i="256"/>
  <c r="V11" i="256"/>
  <c r="T11" i="256"/>
  <c r="R9" i="256"/>
  <c r="T9" i="256"/>
  <c r="V9" i="256"/>
  <c r="R15" i="256"/>
  <c r="T15" i="256"/>
  <c r="V15" i="256"/>
  <c r="N9" i="256"/>
  <c r="P9" i="256"/>
  <c r="N11" i="256"/>
  <c r="P11" i="256"/>
  <c r="D15" i="256"/>
  <c r="P15" i="256"/>
  <c r="N15" i="256"/>
  <c r="X21" i="256"/>
  <c r="X22" i="256" s="1"/>
  <c r="N7" i="256"/>
  <c r="P7" i="256"/>
  <c r="F19" i="256"/>
  <c r="F15" i="256"/>
  <c r="L15" i="256"/>
  <c r="J15" i="256"/>
  <c r="H15" i="256"/>
  <c r="J19" i="256"/>
  <c r="D19" i="256"/>
  <c r="H19" i="256"/>
  <c r="L17" i="256"/>
  <c r="D17" i="256"/>
  <c r="H17" i="256"/>
  <c r="V21" i="256" l="1"/>
  <c r="U21" i="256" s="1"/>
  <c r="P21" i="256"/>
  <c r="O21" i="256" s="1"/>
  <c r="T21" i="256"/>
  <c r="N21" i="256"/>
  <c r="R21" i="256"/>
  <c r="Q21" i="256" s="1"/>
  <c r="S21" i="256" l="1"/>
  <c r="M21" i="256"/>
  <c r="B9" i="256"/>
  <c r="B7" i="256"/>
  <c r="F9" i="256" l="1"/>
  <c r="D9" i="256"/>
  <c r="J9" i="256"/>
  <c r="H9" i="256"/>
  <c r="L9" i="256"/>
  <c r="B13" i="256"/>
  <c r="B11" i="256"/>
  <c r="F13" i="256" l="1"/>
  <c r="F11" i="256"/>
  <c r="H13" i="256"/>
  <c r="H11" i="256"/>
  <c r="D13" i="256"/>
  <c r="D11" i="256"/>
  <c r="J13" i="256"/>
  <c r="L13" i="256"/>
  <c r="J11" i="256"/>
  <c r="L11" i="256"/>
  <c r="F7" i="256" l="1"/>
  <c r="H7" i="256"/>
  <c r="D7" i="256"/>
  <c r="D21" i="256" s="1"/>
  <c r="J7" i="256"/>
  <c r="L7" i="256"/>
  <c r="J21" i="256" l="1"/>
  <c r="I21" i="256" s="1"/>
  <c r="H21" i="256"/>
  <c r="G21" i="256" s="1"/>
  <c r="L21" i="256"/>
  <c r="F21" i="256"/>
  <c r="E21" i="256" s="1"/>
  <c r="C21" i="256"/>
  <c r="D22" i="256"/>
  <c r="K21" i="256" l="1"/>
  <c r="C22" i="256"/>
  <c r="F22" i="256"/>
  <c r="E22" i="256" l="1"/>
  <c r="H22" i="256"/>
  <c r="G22" i="256" l="1"/>
  <c r="J22" i="256"/>
  <c r="L22" i="256" s="1"/>
  <c r="N22" i="256" s="1"/>
  <c r="P22" i="256" s="1"/>
  <c r="R22" i="256" s="1"/>
  <c r="T22" i="256" s="1"/>
  <c r="V22" i="256" s="1"/>
  <c r="I22" i="256" l="1"/>
  <c r="M22" i="256" l="1"/>
  <c r="K22" i="256"/>
  <c r="O22" i="256" l="1"/>
  <c r="Q22" i="256" l="1"/>
  <c r="S22" i="256" l="1"/>
  <c r="U22" i="256"/>
</calcChain>
</file>

<file path=xl/sharedStrings.xml><?xml version="1.0" encoding="utf-8"?>
<sst xmlns="http://schemas.openxmlformats.org/spreadsheetml/2006/main" count="1213" uniqueCount="475">
  <si>
    <t>ITEM</t>
  </si>
  <si>
    <t>Unid.</t>
  </si>
  <si>
    <t>DESCRIÇÃO</t>
  </si>
  <si>
    <t>Descrição</t>
  </si>
  <si>
    <t>%</t>
  </si>
  <si>
    <t>TOTAL</t>
  </si>
  <si>
    <t>_______________________________________________</t>
  </si>
  <si>
    <t>THAIS HERNANDES DO NASCIMENTO DIAS - ME</t>
  </si>
  <si>
    <t>CRONOGRAMA FÍSICO-FINANCEIRO</t>
  </si>
  <si>
    <t xml:space="preserve">PLANILHA ORÇAMENTÁRIA </t>
  </si>
  <si>
    <t>CDHU</t>
  </si>
  <si>
    <t>SINAPI</t>
  </si>
  <si>
    <t>Referência</t>
  </si>
  <si>
    <t>Código</t>
  </si>
  <si>
    <t>R$</t>
  </si>
  <si>
    <t>1.</t>
  </si>
  <si>
    <t/>
  </si>
  <si>
    <t>1.1.</t>
  </si>
  <si>
    <t>m²</t>
  </si>
  <si>
    <t>un</t>
  </si>
  <si>
    <t>2.</t>
  </si>
  <si>
    <t>2.1.</t>
  </si>
  <si>
    <t>2.1.1</t>
  </si>
  <si>
    <t>2.1.2</t>
  </si>
  <si>
    <t>2.1.3</t>
  </si>
  <si>
    <t>2.2.</t>
  </si>
  <si>
    <t>2.2.1</t>
  </si>
  <si>
    <t>2.2.2</t>
  </si>
  <si>
    <t>3.</t>
  </si>
  <si>
    <t>3.1.</t>
  </si>
  <si>
    <t>3.1.1</t>
  </si>
  <si>
    <t>3.1.2</t>
  </si>
  <si>
    <t>3.1.3</t>
  </si>
  <si>
    <t>3.2.</t>
  </si>
  <si>
    <t>3.2.1</t>
  </si>
  <si>
    <t>4.</t>
  </si>
  <si>
    <t>4.1.</t>
  </si>
  <si>
    <t>4.1.1</t>
  </si>
  <si>
    <t>4.2.</t>
  </si>
  <si>
    <t>4.2.1</t>
  </si>
  <si>
    <t>5.</t>
  </si>
  <si>
    <t>5.1.</t>
  </si>
  <si>
    <t>5.2.</t>
  </si>
  <si>
    <t>Item</t>
  </si>
  <si>
    <t>Quantidade</t>
  </si>
  <si>
    <t>Unitário</t>
  </si>
  <si>
    <t>Total</t>
  </si>
  <si>
    <t>COT001</t>
  </si>
  <si>
    <t>COT002</t>
  </si>
  <si>
    <t>COT003</t>
  </si>
  <si>
    <t>Mobília para Réu: mobiliário em madeira com 96cm de largura, 83 cm de altura e 42cm de comprimento, com passagem de cabo na parte superior e frontal R=3,5cm, capacidade de suporte de equipamento fixo na parte frontal de até 12kg, conforme DETALHE 4 da prancha P01</t>
  </si>
  <si>
    <t>Microfone presidencial: formato moderador, com capacidade de desligar, aprovar ou desaprovar a unidade, não deve produzir ruído quando desligado, conexão RJ45, conectado a haste de microfone via XLR, capacidade de cascateamento de unidades de áudio conferência, frequência 60Hz a 19KHz, relação de sinal-ruído superior a 98dBA, distorção menor que 0,5%</t>
  </si>
  <si>
    <t>Microfone conferencista: formato participante, não deve produzir ruído quando desligado, conexão RJ45, conectado a haste de microfone via XLR, capacidade de cascateamento de unidades de áudio conferência, frequência 60Hz a 19KHz, relação de sinal-ruído superior a 98dBA, distorção menor que 0,5%</t>
  </si>
  <si>
    <t>Haste para Gooseneck: haste com microfone para unidade de áudio conferência, com indicação luminosa de funcionamento, tipo cardióide ou super-cardióide, frequência de 60 Hz a 18KHz, relação de sinal-ruído superior a 50dB/1 KHz@1Pa, pressão sonora máxima de 108dB SPL/1 KHz@1%THD.</t>
  </si>
  <si>
    <t>COT004</t>
  </si>
  <si>
    <t>COT006</t>
  </si>
  <si>
    <t>Central de audioconferência: com capacidade de receber sinal e gerenciar todas as unidades de microfone, extração de áudio da conferência via conector XLR, compatível com qualquer tipo de protocolo de áudio sobre IP, conmpatibilidade com protocolos RS-232 ou RS-422 para controle automático de câmeras, fonte de alimentação de unidades de microfone, recebimento mínimo de 4 sinais de vídeo digital e envio de 1 saída de vídeo digital, sinais de vídeo recebidos ou enviados não devem possuir latência, não sendo aceiras soluções de vídeo via rede, possuíndo protocolo VISCA ou PELCO de envio de comandos de movimentação automática de câmeras do tipo PTZ, fechamento automático de câmeras e troca de parâmetros através de central, sem participação de controladora de automação.</t>
  </si>
  <si>
    <t>COT005</t>
  </si>
  <si>
    <t>PROCESSADOR DE ÁUDIO 4X4: DSP de áudio programável, 4 entradas de áudio analógico para nível de microfone ou linha, 4 saídas de áudio analógicas, porta USB para comunicação, suporte para ao menos 16 canais de entrada de áudio via rede TCP/IP e 16 canais de saída com mesma tecnologia, protocolo de áudio sobre IP deste item deve ser o mesmo ou ser capaz de se comunicar com o protocolo de áudio sobre IP do item “Central de audioconferência”, resposta em frequência na faixa de 20Hz a 20 KHz, conexão Ethernet via RJ45 para controle, além de porta RS-232/485, montagem do equipamento deverá ser feita em rack e não deverá ultrapassar 1UR de altura, nas entradas de áudio analógicas, deverá ser possível alimentar microfones via phantom power, inverter o sinal dos mesmos e realizar mute, todos os parâmetros devem poder ser configurados através da controladora de automação que estará presente na mesma rede ethernet.</t>
  </si>
  <si>
    <t>COT007</t>
  </si>
  <si>
    <t>AMPLIFICADOR DE DOIS CANAIS  : mínimo de 2 canais de 120W cada, capazes de operar em linha de alta impedância, taxa de distorção harmônica total precisa ser de, no máximo, 0,03%, faixa dinâmica de ao menos 88 dB, DSP integrado com funcionalidades de equalização e voice paging, conversão analógico/digital do DSP deve possuir ao menos 48kHz de taxa de amostragem e 24-bit de bitrate, além de introduzir uma latência que seja inferior a 11 milissegundos, resposta em frequência deve ser na faixa de 60Hz até 20kHz, consumo máximo 350 W de potência, proteção conta altas temperaturas.</t>
  </si>
  <si>
    <t>COT008</t>
  </si>
  <si>
    <t>CAIXA ACÚSTICA DE EMBUTIR EM FORRO: transdutor de ao menos 3”, resposta em frequência na faixa de 90 Hz até 18 KHz, ou superior, dispersão cônica de ao menos 132°, suporte a linhas de 70 e 100V, além de impedância nominal de 8 Ohms, sensibilidade não deve ser inferior a 82 dB, nível de pressão sonora máximo de ao menos 103 dB de pico.</t>
  </si>
  <si>
    <t>COT009</t>
  </si>
  <si>
    <t>CAIXA ACÚSTICA DE SUPERFÍCIE: dois transdutores, um woofer de pelo menos 3.5” e um tweeter de pelo menos 0.75”, cobertura nominal de 135°, suporte a linhas de 70 e 100V, além de impedância nominal de 8 Ohms, resposta em frequência de 75 Hz a 19 kHz, sensibilidade maior que 85 dB, SPL máximo de 106 dB@1m, potência de 30 W, certificado IP55.</t>
  </si>
  <si>
    <t>COT010</t>
  </si>
  <si>
    <t>TRANSMISSOR DE VÍDEO DIGITAL: transmissor de vídeo via cabeamento estruturado, uma entrada HDMI e uma saída HDBT via conector RJ45, distância de operação de até 70 metros com resolução full HD, porta IR e porta RS-232, largura de banda de até 10.2 Gbps, suporte para sinais HDCP 2.2.</t>
  </si>
  <si>
    <t>COT011</t>
  </si>
  <si>
    <t>RECEPTOR DE VÍDEO DIGITAL: receptor de vídeo via cabeamento estruturado, uma entrada HDBT via conector RJ45 e uma saída HDMI, distância de operação de até 70 metros com resolução full HD, porta IR e porta RS-232, largura de banda de até 10.2 Gbps, suporte para sinais HDCP 2.2.</t>
  </si>
  <si>
    <t>COT012</t>
  </si>
  <si>
    <t xml:space="preserve">SISTEMA DE COMPARTILHAMENTO DE VÍDEO SEM FIO: permitir que usuários de plataformas do Windows, MacOS, Android e iOS possam compartilhar vídeo com o receptor através de uma rede Wi-fi, compatibilidade com AirPlay, Miracast e Google Cast, compartilhamento através de donngle USB, uma saída do tipo HDMI com resolução 4K UHD, uma porta LAN para conexão de rede, duas portas USB, operar nas faixas de frequência de 2.4 GHz e 5 GHz, permitir 30 conexões simultâneas, ou número superior.  </t>
  </si>
  <si>
    <t>COT013</t>
  </si>
  <si>
    <t>MATRIZ DE VIDEO HDMI 4K 8X8: dispositivo de chaveamento de vídeo com 8 entradas e 8 saídas de vídeo HDMI, resolução 3840x2160 suportada, controlado via porta serial RS-232 e via LAN, porta USB para upgrade de firmware, 8 portas de saída de áudio estéreo e balanceado via borne, 8 entradas de áudio, gerenciamento de EDID, tecnologia de seleção automática de entrada baseada em seleção de prioridade.</t>
  </si>
  <si>
    <t>COT014</t>
  </si>
  <si>
    <t>TELEVISÃO DE 43": resolução 4K, 3 entradas de vídeo HDMI, ethernet e controle remoto por IR.</t>
  </si>
  <si>
    <t>TELEVISÃO DE 55": resolução 4K, 3 entradas de vídeo HDMI, ethernet e controle remoto por IR.</t>
  </si>
  <si>
    <t>COT015</t>
  </si>
  <si>
    <t>SUPORTE DE TV DE PAREDE: compatível com TVs de 32" a 65", compatível com padrão de furação VESA de 100x100 a 600x400mm, suporte para até 50kg.</t>
  </si>
  <si>
    <t>COT016</t>
  </si>
  <si>
    <t>SUPORTE DE TV DE TETO: suporte giratório de teto para televisores, compatível com TVs de 26" a 75", compatível com padrão de furação VESA de 100x100 a 400x400mm, suporte para até 65 kg.</t>
  </si>
  <si>
    <t>COT017</t>
  </si>
  <si>
    <t>CÂMERA PTZ FULL HD 12X: resolução de 1080p@60 fps, conexão HDMI e 3G-SDI, zoom de 12X óptico, relação de sinal ruído superior a 50 dB, sensor CMOS de 2.07 Megapixels, FOV Horizontal superior a 70°, FOV Vertical superior a 43°, ângulo de Pan +- 170° e velocidade de movimentação horizontal de 100°/s, ângulo de Tilt -30° a +90° e velocidade de movimentação vertical de 68°/s.</t>
  </si>
  <si>
    <t>COT018</t>
  </si>
  <si>
    <t>PLACA DE CAPTURA PARA STREAMING E GRAVAÇÃO: interface de computador PCI Express de 1, 4, 8 e 16 vias, entrada SDI e entrada HDMI, resoluções de 1080p60, compatível com Windows 10, 64 bits e 11.</t>
  </si>
  <si>
    <t>COT019</t>
  </si>
  <si>
    <t>COT020</t>
  </si>
  <si>
    <t>PLACA DE CAPTURA PCI COM 4 ENTRADAS BIDIRECIONAIS SDI: interface de computador PCI Express de 4, 8 e 16 vias, quatro entradas bidirecionais SDI, resoluções de 1080p60, compatível com Windows 10, 64 bits e 11.</t>
  </si>
  <si>
    <t>COT021</t>
  </si>
  <si>
    <t>COMPUTADOR: montável em rack, Processador Core i7 de 11ª geração ou comprovadamente superior via benchmark do Passmark. Não serão aceitos computadores com processador de servidor, placa mãe com, ao menos, 2 entradas PCI-e, 16GB de memória RAM, com clock de 3200Mhz ou superior, ssd NVME com mais de 800GB de capacidade, acompanhar licença de Windows 10 profissional, contendo software capaz de transmitir câmeras em resolução full HD (1920x1080) e áudio (software deve ser capaz de gravar, externar e fazer streaming do conteúdo ao mesmo tempo em full HD para os formatos AVI, MP4, MPEG-2,  WMV, efeitos de transição, correção de cores profissional, ferramentas de monitoramento, transmição simultânea de imagens selecionadas e imagem de intérprete de Libras),  acompanhar kit mouse e teclado sem fio.</t>
  </si>
  <si>
    <t>COT022</t>
  </si>
  <si>
    <t>MONITOR DE VÍDEO FULL HD 23,8": IPS com resolução ao menos Full HD, 250 nits de brilho, taxa de atualização igual ou superior a 60Hz, furação VESA.</t>
  </si>
  <si>
    <t>SWTCH DE REDE: switch de 16 portas Gigabit, capacidade de montagem em rack, proteção de loop em todas as portas, sem ventoinha.</t>
  </si>
  <si>
    <t>COT023</t>
  </si>
  <si>
    <t>COT024</t>
  </si>
  <si>
    <t>PAINEL TOUCH PARA CONTROLE: completamente compatível com a controladora de automação, 7 polegadas (ao menos) de diagonal visual, próprio para montagem em mesa, sem a necessidade de suportes adicionais ou inclusos no equipamento, possuir suporte para HTML5, alimentado via porta PoE, possuir microfone e alto-falantes internos, possuir suporte para reconhecimento de voz em português Brasileiro, possuir mais do que 720 pixels na altura da imagem, touch deverá ser capacitivo e multitouch, mínimo 1.5GB de memória RAM, cor preta.</t>
  </si>
  <si>
    <t>COT025</t>
  </si>
  <si>
    <t>CONTROLADORA DE AUTOMAÇÃO: Conexão Gigabit, completamente compatível com o painel de automação, mínimo 6 portas de relé, mínimo 6 portas de comunicação digital I/O, mínimo 6 portas para comunicação via infra-vermelho, porta RS-485 com suporte para RS-422, porta serial adicional para uso de protocolo RS-232, chassi em metal, montávem em rack.</t>
  </si>
  <si>
    <t>COT026</t>
  </si>
  <si>
    <t>RACK DE 24 UR: 670mm de profundidade, porta frontal perfurada, acompanhar todos os acessórios necessários para montagem, como réguas, tampas cegas e kits porca-gaiola.</t>
  </si>
  <si>
    <t>COT027</t>
  </si>
  <si>
    <t>NOBREAK: capacidade acima de 1400VA a 120V, montável em rack não ocupando mais do que 2UR, display LCD com informações úteis sobre o fornecimento de energia, capaz de emitir alarme para alertar quando o sistema estiver utilizando a carga da bateria, e também quando a bateria estiver baixa, possuir porta RJ45 para fins de gerenciamento.</t>
  </si>
  <si>
    <t>COT028</t>
  </si>
  <si>
    <t>SERVIÇO DE MONTAGEM E INSTALAÇÃO: efetuar toda a montagem e instalação dos equipamentos deste projeto, incluindo fornecimento de cabeamentos necessários para interligação e correto funcionamento do sistema, e no caso de necessidade da recomposição de forros de gesso devido a intervenções, deverá estar incluso no escopo deste item.</t>
  </si>
  <si>
    <t>vb</t>
  </si>
  <si>
    <t>COT029</t>
  </si>
  <si>
    <t>COT030</t>
  </si>
  <si>
    <t>MICROFONE DO TIPO BASTÃO: resposta de frequência de 60 Hz a 19 Hz, conexão do tipo XLR, alcance dinâmico de ao menos 115 dB, sensibilidade de ao menos –44 dB (1V/Pa), cápsula deverá ser do tipo capacitiva e alimentada via phantom power.</t>
  </si>
  <si>
    <t>SERVIÇO DE CONFIGURAÇÃO E PROGRAMAÇÃO: Deverá ser realizada a configuração e programação completa do sistema e das interfaces gráficas do painel touch, seguindo manual de marca do órgão; a interface de controle deverá ser elaborada após reunião entre a empresa contratada e representantes do órgão público para definir as formas de uso; as licenças adicionais necessárias para o funcionamento devem ser inclusas neste serviço.</t>
  </si>
  <si>
    <t>SERVIÇO DE OPERAÇÃO ASSISTIDA: Deverá ser um serviço de operação assistida de 3 diárias, agendadas previamente pelo órgão após a entrega do sistema.</t>
  </si>
  <si>
    <t>COT031</t>
  </si>
  <si>
    <t>Mobilização e serviços técnicos</t>
  </si>
  <si>
    <t>Mobilização e administração em obra</t>
  </si>
  <si>
    <t>1.1.1</t>
  </si>
  <si>
    <t>SETOP-MG</t>
  </si>
  <si>
    <t>ED-50393</t>
  </si>
  <si>
    <t>MOBILIZAÇÃO E DESMOBILIZAÇÃO DE OBRA EM CENTRO URBANO OU REGIÃO LIMÍTROFE COM VALOR ENTRE 1.000.000,01 E 3.000.000,00</t>
  </si>
  <si>
    <t>1.1.2</t>
  </si>
  <si>
    <t>ED-21776</t>
  </si>
  <si>
    <t>ENCARREGADO GERAL DE OBRAS COM ENCARGOS COMPLEMENTARES</t>
  </si>
  <si>
    <t>mês</t>
  </si>
  <si>
    <t>1.1.3</t>
  </si>
  <si>
    <t>CO-27347</t>
  </si>
  <si>
    <t>ENGENHEIRO/ARQUITETO, NÍVEL PLENO, INCLUSIVE ENCARGOS COMPLEMENTARES</t>
  </si>
  <si>
    <t>hora</t>
  </si>
  <si>
    <t>1.1.4</t>
  </si>
  <si>
    <t>ED-16660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</si>
  <si>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</si>
  <si>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m2</t>
  </si>
  <si>
    <t>1.2.</t>
  </si>
  <si>
    <t>Projetos e taxas</t>
  </si>
  <si>
    <t>1.2.1</t>
  </si>
  <si>
    <t>COT032</t>
  </si>
  <si>
    <t>Emissão de ART por valor de contrato, conforme tabela 2023 CREA-MG</t>
  </si>
  <si>
    <t>Demolições e retiradas</t>
  </si>
  <si>
    <t>97640</t>
  </si>
  <si>
    <t>REMOÇÃO DE FORROS DE DRYWALL, PVC E FIBROMINERAL, DE FORMA MANUAL, SEM REAPROVEITAMENTO. AF_09/2023</t>
  </si>
  <si>
    <t>ED-48468</t>
  </si>
  <si>
    <t>REMOÇÃO MANUAL DE LUMINÁRIA COMERCIAL, EMBUTIDA OU SOBREPOR, COM REAPROVEITAMENTO, INCLUSIVE AFASTAMENTO E EMPILHAMENTO, EXCLUSIVE TRANSPORTE E RETIRADA DO MATERIAL REMOVIDO NÃO REAPROVEITÁVEL</t>
  </si>
  <si>
    <t>Portas</t>
  </si>
  <si>
    <t>COMP003</t>
  </si>
  <si>
    <t>0004</t>
  </si>
  <si>
    <t>2.3.</t>
  </si>
  <si>
    <t>Forros</t>
  </si>
  <si>
    <t>2.3.1</t>
  </si>
  <si>
    <t>39513</t>
  </si>
  <si>
    <t>FORRO DE FIBRA MINERAL EM PLACAS DE 625 X 625 MM, E = 15/16 MM, BORDA REBAIXADA, COM PINTURA ANTIMOFO, APOIADO EM PERFIL DE ACO GALVANIZADO COM 24 MM DE BASE - INSTALADO</t>
  </si>
  <si>
    <t>2.4.</t>
  </si>
  <si>
    <t>Luminárias</t>
  </si>
  <si>
    <t>2.4.1</t>
  </si>
  <si>
    <t>ED-27076</t>
  </si>
  <si>
    <t>LUMINÁRIA COMERCIAL COM DIFUSOR DE EMBUTIR COMPLETA, PARA QUATRO (4) LÂMPADAS TUBULARES LED 4X9W-ØT8, TEMPERATURA DA COR 6500K, FORNECIMENTO E INSTALAÇÃO, INCLUSIVE BASE E LÂMPADA</t>
  </si>
  <si>
    <t>Paredes e vedações</t>
  </si>
  <si>
    <t>3.2.2</t>
  </si>
  <si>
    <t>ED-48209</t>
  </si>
  <si>
    <t>PAREDE EM CHAPA DE GESSO ACARTONADO (DRYWALL), DIVISÃO ENTRE ÁREAS SECAS DE UMA MESMA UNIDADE (ST/ST), ESP. 115 MM, INCLUSIVE MONTANTES, GUIAS E ACESSÓRIOS, EXCLUSIVE ISOLANTE TÉRMICO/ACÚSTICO</t>
  </si>
  <si>
    <t>3.2.3</t>
  </si>
  <si>
    <t>32.06.030</t>
  </si>
  <si>
    <t>Lã de vidro e/ou lã de rocha com espessura de 2´</t>
  </si>
  <si>
    <t>M2</t>
  </si>
  <si>
    <t>COMP002</t>
  </si>
  <si>
    <t>FECHAMENTO DE VÃO ENTRE ESQUADRIA E LAJE EM CONTRAFORRO DE GESSO, COMPOSTO POR UMA FACE SIMPLES SUPERIOR E UMA FACE DUPLA INFERIOR, COM CHAPAS DE GESSO ACARTONADO TIPO ST 12,5MM, ESPAÇAMENTO INTERNO DE 50MM E FIXAÇÃO EM PERFIL STEEL FRAME; VEDAÇÃO ACÚSTICA INTERNA, DIMENSÕES L=17CM, H=7,5CM E COMPRIMENTO CONFORME ESQUADRIA EXISTENTE</t>
  </si>
  <si>
    <t>m</t>
  </si>
  <si>
    <t>3.3.</t>
  </si>
  <si>
    <t>3.3.1</t>
  </si>
  <si>
    <t>3.3.2</t>
  </si>
  <si>
    <t>3.4.</t>
  </si>
  <si>
    <t>3.4.1</t>
  </si>
  <si>
    <t>COMP001</t>
  </si>
  <si>
    <t>FECHAMENTO DE FURO EM LAJE COM GESSO EM MASSA E VEDAÇÃO EXTERNA COM PLACA DE GESSO ST APARAFUSADA NA LAJE, CONFORME DETALHE 02, PRANCHA 03-03 DE ARQUITETURA</t>
  </si>
  <si>
    <t>3.4.2</t>
  </si>
  <si>
    <t>3.5.</t>
  </si>
  <si>
    <t>3.5.1</t>
  </si>
  <si>
    <t>4.1.2</t>
  </si>
  <si>
    <t>4.1.3</t>
  </si>
  <si>
    <t>4.3.</t>
  </si>
  <si>
    <t>4.3.1</t>
  </si>
  <si>
    <t>4.3.2</t>
  </si>
  <si>
    <t>4.4.</t>
  </si>
  <si>
    <t>4.4.1</t>
  </si>
  <si>
    <t>4.4.2</t>
  </si>
  <si>
    <t>4.5.</t>
  </si>
  <si>
    <t>4.5.1</t>
  </si>
  <si>
    <t>5.1.1</t>
  </si>
  <si>
    <t>5.1.2</t>
  </si>
  <si>
    <t>5.1.3</t>
  </si>
  <si>
    <t>5.2.1</t>
  </si>
  <si>
    <t>5.2.2</t>
  </si>
  <si>
    <t>5.2.3</t>
  </si>
  <si>
    <t>5.3.</t>
  </si>
  <si>
    <t>5.3.1</t>
  </si>
  <si>
    <t>5.3.2</t>
  </si>
  <si>
    <t>5.4.</t>
  </si>
  <si>
    <t>5.4.1</t>
  </si>
  <si>
    <t>5.4.2</t>
  </si>
  <si>
    <t>5.5.</t>
  </si>
  <si>
    <t>5.5.1</t>
  </si>
  <si>
    <t>6.</t>
  </si>
  <si>
    <t>Equipamentos e instalações da áudio e vídeo</t>
  </si>
  <si>
    <t>7.</t>
  </si>
  <si>
    <t>7.1.</t>
  </si>
  <si>
    <t>7.1.1</t>
  </si>
  <si>
    <t>BDI</t>
  </si>
  <si>
    <t>BDI DIF:</t>
  </si>
  <si>
    <t>BDI:</t>
  </si>
  <si>
    <t>Custo</t>
  </si>
  <si>
    <t>Preço</t>
  </si>
  <si>
    <t>TOTAL DO ORÇAMENTO</t>
  </si>
  <si>
    <t>Total etapa</t>
  </si>
  <si>
    <t>Total Acumulado</t>
  </si>
  <si>
    <t>ED-48951</t>
  </si>
  <si>
    <t>91875</t>
  </si>
  <si>
    <t>LUVA PARA ELETRODUTO, PVC, ROSCÁVEL, DN 25 MM (3/4"), PARA CIRCUITOS TERMINAIS, INSTALADA EM FORRO - FORNECIMENTO E INSTALAÇÃO. AF_03/2023</t>
  </si>
  <si>
    <t>91863</t>
  </si>
  <si>
    <t>ELETRODUTO RÍGIDO ROSCÁVEL, PVC, DN 25 MM (3/4"), PARA CIRCUITOS TERMINAIS, INSTALADO EM FORRO - FORNECIMENTO E INSTALAÇÃO. AF_03/2023</t>
  </si>
  <si>
    <t>104785</t>
  </si>
  <si>
    <t>FIXAÇÃO DE ELETRODUTOS, DIÂMETROS MENORES OU IGUAIS A 40 MM, COM ABRAÇADEIRA METÁLICA RÍGIDA TIPO D COM PARAFUSO DE FIXAÇÃO 1 1/4", FIXADA DIRETAMENTE NA LAJE OU PAREDE. AF_09/2023</t>
  </si>
  <si>
    <t>91967</t>
  </si>
  <si>
    <t>INTERRUPTOR SIMPLES (3 MÓDULOS), 10A/250V, INCLUINDO SUPORTE E PLACA - FORNECIMENTO E INSTALAÇÃO. AF_03/2023</t>
  </si>
  <si>
    <t>TJM-MG</t>
  </si>
  <si>
    <t>PRAZO TOTAL 150 DIAS - 5 MESES</t>
  </si>
  <si>
    <t>COT033</t>
  </si>
  <si>
    <t>SERVIÇO DE AS-BUILT</t>
  </si>
  <si>
    <t>COT034</t>
  </si>
  <si>
    <t>CABO U/UTP CAT5e</t>
  </si>
  <si>
    <t>CABO PAR TRANÇADO 2X2, 5mm2 POLARIZADO</t>
  </si>
  <si>
    <t>CABO 5DI RG6</t>
  </si>
  <si>
    <t>COT035</t>
  </si>
  <si>
    <t>COT036</t>
  </si>
  <si>
    <t>COT037</t>
  </si>
  <si>
    <t>COT038</t>
  </si>
  <si>
    <t>COT039</t>
  </si>
  <si>
    <t>COT040</t>
  </si>
  <si>
    <t>COT041</t>
  </si>
  <si>
    <t>COT042</t>
  </si>
  <si>
    <t>CABO HDMI (3 metros)</t>
  </si>
  <si>
    <t>CABO HDMI (10 metros)</t>
  </si>
  <si>
    <t>CABO BLINDADO BALANCEADO 22A WG</t>
  </si>
  <si>
    <t>CONECTOR HDMI FÊMEA</t>
  </si>
  <si>
    <t>CONECTOR RJ45 GIGALAN CAT5e FÊMEA</t>
  </si>
  <si>
    <t>CONECTOR RJ45 GIGALAN CAT5e MACHO</t>
  </si>
  <si>
    <t>COT043</t>
  </si>
  <si>
    <t>COT044</t>
  </si>
  <si>
    <t>COT045</t>
  </si>
  <si>
    <t>CABO PP 3VIAS</t>
  </si>
  <si>
    <t>ELETRODUTO CORRUGADO DN2D 1/2"</t>
  </si>
  <si>
    <t>CONDULETE 1/2" PVC</t>
  </si>
  <si>
    <t>1.1</t>
  </si>
  <si>
    <t>Audiência 04 (4ªAJME)</t>
  </si>
  <si>
    <t>97644</t>
  </si>
  <si>
    <t>REMOÇÃO DE PORTAS, DE FORMA MANUAL, SEM REAPROVEITAMENTO. AF_09/2023</t>
  </si>
  <si>
    <t>2.1.4</t>
  </si>
  <si>
    <t>ED-50388</t>
  </si>
  <si>
    <t>MARCENEIRO COM ENCARGOS COMPLEMENTARES</t>
  </si>
  <si>
    <t>2.1.5</t>
  </si>
  <si>
    <t>0005</t>
  </si>
  <si>
    <t>PROTEÇÃO DO MOBILIÁRIO EXISTENTE, INCLUINDO LONA PLÁSTICA E FITA PARA VEDAÇÃO (CMR: ÁREA DE PROJEÇÃO EM PLANTA)</t>
  </si>
  <si>
    <t>2.1.6</t>
  </si>
  <si>
    <t>ED-50373</t>
  </si>
  <si>
    <t>ELETRICISTA COM ENCARGOS COMPLEMENTARES</t>
  </si>
  <si>
    <t>Pinturas</t>
  </si>
  <si>
    <t>ED-50514</t>
  </si>
  <si>
    <t>PREPARAÇÃO PARA EMASSAMENTO OU PINTURA (LÁTEX/ACRÍLICA) EM PAREDE, INCLUSIVE UMA (1) DEMÃO DE SELADOR ACRÍLICO</t>
  </si>
  <si>
    <t>ED-50451</t>
  </si>
  <si>
    <t>PINTURA ACRÍLICA EM PAREDE, DUAS (2) DEMÃOS, EXCLUSIVE SELADOR ACRÍLICO E MASSA ACRÍLICA/CORRIDA (PVA)</t>
  </si>
  <si>
    <t>2.3.2</t>
  </si>
  <si>
    <t>2.5.</t>
  </si>
  <si>
    <t>2.5.1</t>
  </si>
  <si>
    <t>2.6.</t>
  </si>
  <si>
    <t>Mobiliário</t>
  </si>
  <si>
    <t>2.6.1</t>
  </si>
  <si>
    <t>2.6.2</t>
  </si>
  <si>
    <t>SIURB</t>
  </si>
  <si>
    <t>110275</t>
  </si>
  <si>
    <t>LAMINADO MELAMÍNICO COLADO, 1,3MM DE ESPESSURA - JUNTAS SECAS</t>
  </si>
  <si>
    <t>2.6.3</t>
  </si>
  <si>
    <t>2.7.</t>
  </si>
  <si>
    <t>Limpeza e complementos</t>
  </si>
  <si>
    <t>2.7.1</t>
  </si>
  <si>
    <t>ED-50266</t>
  </si>
  <si>
    <t>LIMPEZA FINAL PARA ENTREGA DA OBRA</t>
  </si>
  <si>
    <t>2.7.2</t>
  </si>
  <si>
    <t>010106</t>
  </si>
  <si>
    <t>CARGA MANUAL E REMOÇÃO DE ENTULHO, INCLUSIVE TRANSPORTE ATÉ 1 KM</t>
  </si>
  <si>
    <t>m³</t>
  </si>
  <si>
    <t>Audiência 01 (1ªAJME)</t>
  </si>
  <si>
    <t>3.1.4</t>
  </si>
  <si>
    <t>3.1.5</t>
  </si>
  <si>
    <t>3.1.6</t>
  </si>
  <si>
    <t>3.1.7</t>
  </si>
  <si>
    <t>ED-50474</t>
  </si>
  <si>
    <t>EMASSAMENTO EM PAREDE COM MASSA ACRÍLICA, DUAS (2) DEMÃOS, INCLUSIVE LIXAMENTO PARA PINTURA</t>
  </si>
  <si>
    <t>3.3.3</t>
  </si>
  <si>
    <t>3.5.2</t>
  </si>
  <si>
    <t>3.6.</t>
  </si>
  <si>
    <t>3.6.1</t>
  </si>
  <si>
    <t>3.7.</t>
  </si>
  <si>
    <t>3.7.1</t>
  </si>
  <si>
    <t>3.7.2</t>
  </si>
  <si>
    <t>3.7.3</t>
  </si>
  <si>
    <t>3.8.</t>
  </si>
  <si>
    <t>3.8.1</t>
  </si>
  <si>
    <t>3.8.2</t>
  </si>
  <si>
    <t>Audiência 03 (3ªAJME)</t>
  </si>
  <si>
    <t>4.1.4</t>
  </si>
  <si>
    <t>4.1.5</t>
  </si>
  <si>
    <t>4.1.6</t>
  </si>
  <si>
    <t>4.6.</t>
  </si>
  <si>
    <t>4.6.1</t>
  </si>
  <si>
    <t>4.6.2</t>
  </si>
  <si>
    <t>4.7.</t>
  </si>
  <si>
    <t>4.7.1</t>
  </si>
  <si>
    <t>4.7.2</t>
  </si>
  <si>
    <t>4.7.3</t>
  </si>
  <si>
    <t>4.8.</t>
  </si>
  <si>
    <t>4.8.1</t>
  </si>
  <si>
    <t>4.8.2</t>
  </si>
  <si>
    <t>Audiência 02 (2ªAJME)</t>
  </si>
  <si>
    <t>5.1.4</t>
  </si>
  <si>
    <t>5.1.5</t>
  </si>
  <si>
    <t>5.1.6</t>
  </si>
  <si>
    <t>5.6.</t>
  </si>
  <si>
    <t>5.6.1</t>
  </si>
  <si>
    <t>5.6.2</t>
  </si>
  <si>
    <t>5.7.</t>
  </si>
  <si>
    <t>5.7.1</t>
  </si>
  <si>
    <t>5.7.2</t>
  </si>
  <si>
    <t>5.7.3</t>
  </si>
  <si>
    <t>5.8.</t>
  </si>
  <si>
    <t>5.8.1</t>
  </si>
  <si>
    <t>5.8.2</t>
  </si>
  <si>
    <t>6.1.</t>
  </si>
  <si>
    <t>Cabos, Conectres e conduítes</t>
  </si>
  <si>
    <t>6.1.1</t>
  </si>
  <si>
    <t>6.1.2</t>
  </si>
  <si>
    <t>6.1.3</t>
  </si>
  <si>
    <t>6.1.4</t>
  </si>
  <si>
    <t>6.1.5</t>
  </si>
  <si>
    <t>6.1.6</t>
  </si>
  <si>
    <t>6.1.7</t>
  </si>
  <si>
    <t>6.1.8</t>
  </si>
  <si>
    <t>6.1.9</t>
  </si>
  <si>
    <t>6.1.10</t>
  </si>
  <si>
    <t>6.1.11</t>
  </si>
  <si>
    <t>6.1.12</t>
  </si>
  <si>
    <t>SUDECAP</t>
  </si>
  <si>
    <t>11.11.01</t>
  </si>
  <si>
    <t>ELETROCALHA - ELETROCALHA PERFURADA CH. 24 C/TAMPA - 100X50 MM</t>
  </si>
  <si>
    <t>6.2.</t>
  </si>
  <si>
    <t>Serviços</t>
  </si>
  <si>
    <t>6.2.1</t>
  </si>
  <si>
    <t>6.2.2</t>
  </si>
  <si>
    <t>6.2.3</t>
  </si>
  <si>
    <t>6.3.</t>
  </si>
  <si>
    <t>Equipamentos</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</si>
  <si>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</si>
  <si>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</si>
  <si>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</si>
  <si>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</si>
  <si>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</si>
  <si>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</si>
  <si>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</si>
  <si>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</si>
  <si>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</si>
  <si>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</si>
  <si>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</si>
  <si>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</si>
  <si>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</si>
  <si>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</si>
  <si>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</si>
  <si>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</si>
  <si>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</si>
  <si>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</si>
  <si>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</si>
  <si>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</si>
  <si>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</si>
  <si>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</si>
  <si>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</si>
  <si>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6.3.24</t>
  </si>
  <si>
    <t>6.3.25</t>
  </si>
  <si>
    <t>6.3.26</t>
  </si>
  <si>
    <t>6.3.27</t>
  </si>
  <si>
    <t>6.3.28</t>
  </si>
  <si>
    <t>ELE.ELE - Instalações elétricas</t>
  </si>
  <si>
    <t>Quadros e disjuntores</t>
  </si>
  <si>
    <t>101879</t>
  </si>
  <si>
    <t>QUADRO DE DISTRIBUIÇÃO DE ENERGIA EM CHAPA DE AÇO GALVANIZADO, DE EMBUTIR, COM BARRAMENTO TRIFÁSICO, PARA 24 DISJUNTORES DIN 100A - FORNECIMENTO E INSTALAÇÃO. AF_10/2020</t>
  </si>
  <si>
    <t>7.1.2</t>
  </si>
  <si>
    <t>ED-49289</t>
  </si>
  <si>
    <t>DISJUNTOR TRIPOLAR TERMOMAGNÉTICO 5KA, DE 50A</t>
  </si>
  <si>
    <t>7.1.3</t>
  </si>
  <si>
    <t>ED-49257</t>
  </si>
  <si>
    <t>7.1.4</t>
  </si>
  <si>
    <t>ED-49231</t>
  </si>
  <si>
    <t>7.2.</t>
  </si>
  <si>
    <t>Eletrodutos rígidos e conexões</t>
  </si>
  <si>
    <t>7.2.1</t>
  </si>
  <si>
    <t>7.2.2</t>
  </si>
  <si>
    <t>91944</t>
  </si>
  <si>
    <t>CAIXA RETANGULAR 4" X 4" BAIXA (0,30 M DO PISO), PVC, INSTALADA EM PAREDE - FORNECIMENTO E INSTALAÇÃO. AF_03/2023</t>
  </si>
  <si>
    <t>7.2.3</t>
  </si>
  <si>
    <t>93008</t>
  </si>
  <si>
    <t>ELETRODUTO RÍGIDO ROSCÁVEL, PVC, DN 50 MM (1 1/2"), PARA REDE ENTERRADA DE DISTRIBUIÇÃO DE ENERGIA ELÉTRICA - FORNECIMENTO E INSTALAÇÃO. AF_12/2021</t>
  </si>
  <si>
    <t>7.2.4</t>
  </si>
  <si>
    <t>7.2.5</t>
  </si>
  <si>
    <t>7.3.</t>
  </si>
  <si>
    <t>Canaletas sistema X</t>
  </si>
  <si>
    <t>7.3.1</t>
  </si>
  <si>
    <t>ED-49061</t>
  </si>
  <si>
    <t>CANALETA EM PVC PARA INSTALAÇÃO ELÉTRICA APARENTE, INCLUSIVE CONEXÕES, DIMENSÕES 50 X 20 MM</t>
  </si>
  <si>
    <t>7.3.2</t>
  </si>
  <si>
    <t>74.24.31</t>
  </si>
  <si>
    <t>TOMADA 2P+T 10A, 250V, CONJUNTO MONTADO PARA SOBREPOR 4" X 2" (CAIXA + MODULO)</t>
  </si>
  <si>
    <t>7.4.</t>
  </si>
  <si>
    <t>Cabos em cobre</t>
  </si>
  <si>
    <t>7.4.1</t>
  </si>
  <si>
    <t>ED-48998</t>
  </si>
  <si>
    <t>7.4.2</t>
  </si>
  <si>
    <t>7.4.3</t>
  </si>
  <si>
    <t>7.4.4</t>
  </si>
  <si>
    <t>7.4.5</t>
  </si>
  <si>
    <t>7.4.6</t>
  </si>
  <si>
    <t>ED-48995</t>
  </si>
  <si>
    <t>7.4.7</t>
  </si>
  <si>
    <t>7.4.8</t>
  </si>
  <si>
    <t>7.4.9</t>
  </si>
  <si>
    <t>7.4.10</t>
  </si>
  <si>
    <t>7.4.11</t>
  </si>
  <si>
    <t>7.4.12</t>
  </si>
  <si>
    <t>7.4.13</t>
  </si>
  <si>
    <t>7.4.14</t>
  </si>
  <si>
    <t>7.4.15</t>
  </si>
  <si>
    <t>7.4.16</t>
  </si>
  <si>
    <t>7.5.</t>
  </si>
  <si>
    <t>Tomadas e interruptores</t>
  </si>
  <si>
    <t>7.5.1</t>
  </si>
  <si>
    <t>7.5.2</t>
  </si>
  <si>
    <t>91997</t>
  </si>
  <si>
    <t>TOMADA MÉDIA DE EMBUTIR (1 MÓDULO), 2P+T 20 A, INCLUINDO SUPORTE E PLACA - FORNECIMENTO E INSTALAÇÃO. AF_03/2023</t>
  </si>
  <si>
    <t>5.3.3</t>
  </si>
  <si>
    <t>NOTAS:</t>
  </si>
  <si>
    <t>dia 1 a 30</t>
  </si>
  <si>
    <t>dia 31 a 60</t>
  </si>
  <si>
    <t>dia 61 a 90</t>
  </si>
  <si>
    <t>dia 91 a 120</t>
  </si>
  <si>
    <t>dia 120 a 150</t>
  </si>
  <si>
    <t>A programação de fechamento de cada sala deverá ser realizada juntamente com a contratante antecipadamente.</t>
  </si>
  <si>
    <t>Previsão de entrega dos equipamentos em 90 (noventa) dias;</t>
  </si>
  <si>
    <t>CABO DE COBRE FLEXÍVEL, CLASSE 5, ISOLAMENTO TIPO EPR/HEPR, NÃO HALOGENADO, ANTICHAMA, TERMOFIXO, UNIPOLAR, SEÇÃO 10 MM2, 90°C, 0,6/1KV - Azul claro</t>
  </si>
  <si>
    <t>CABO DE COBRE FLEXÍVEL, CLASSE 5, ISOLAMENTO TIPO EPR/HEPR, NÃO HALOGENADO, ANTICHAMA, TERMOFIXO, UNIPOLAR, SEÇÃO 10 MM2, 90°C, 0,6/1KV  - Branco</t>
  </si>
  <si>
    <t>CABO DE COBRE FLEXÍVEL, CLASSE 5, ISOLAMENTO TIPO EPR/HEPR, NÃO HALOGENADO, ANTICHAMA, TERMOFIXO, UNIPOLAR, SEÇÃO 10 MM2, 90°C, 0,6/1KV - Preto</t>
  </si>
  <si>
    <t>CABO DE COBRE FLEXÍVEL, CLASSE 5, ISOLAMENTO TIPO EPR/HEPR, NÃO HALOGENADO, ANTICHAMA, TERMOFIXO, UNIPOLAR, SEÇÃO 10 MM2, 90°C, 0,6/1KV - Verde-amarelo</t>
  </si>
  <si>
    <t>CABO DE COBRE FLEXÍVEL, CLASSE 5, ISOLAMENTO TIPO EPR/HEPR, NÃO HALOGENADO, ANTICHAMA, TERMOFIXO, UNIPOLAR, SEÇÃO 10 MM2, 90°C, 0,6/1KV - Vermelho</t>
  </si>
  <si>
    <t>CABO DE COBRE FLEXÍVEL, CLASSE 5, ISOLAMENTO TIPO EPR/HEPR, NÃO HALOGENADO, ANTICHAMA, TERMOFIXO, UNIPOLAR, SEÇÃO 6 MM2, 90°C, 0,6/1KV - Azul claro</t>
  </si>
  <si>
    <t>CABO DE COBRE FLEXÍVEL, CLASSE 5, ISOLAMENTO TIPO EPR/HEPR, NÃO HALOGENADO, ANTICHAMA, TERMOFIXO, UNIPOLAR, SEÇÃO 6 MM2, 90°C, 0,6/1KV - Branco</t>
  </si>
  <si>
    <t>CABO DE COBRE FLEXÍVEL, CLASSE 5, ISOLAMENTO TIPO EPR/HEPR, NÃO HALOGENADO, ANTICHAMA, TERMOFIXO, UNIPOLAR, SEÇÃO 6 MM2, 90°C, 0,6/1KV - Preto</t>
  </si>
  <si>
    <t>CABO DE COBRE FLEXÍVEL, CLASSE 5, ISOLAMENTO TIPO EPR/HEPR, NÃO HALOGENADO, ANTICHAMA, TERMOFIXO, UNIPOLAR, SEÇÃO 6 MM2, 90°C, 0,6/1KV - Verde-amarelo</t>
  </si>
  <si>
    <t>CABO DE COBRE FLEXÍVEL, CLASSE 5, ISOLAMENTO TIPO EPR/HEPR, NÃO HALOGENADO, ANTICHAMA, TERMOFIXO, UNIPOLAR, SEÇÃO 6 MM2, 90°C, 0,6/1KV - Vermelho</t>
  </si>
  <si>
    <t>CABO DE COBRE FLEXÍVEL, CLASSE 5, ISOLAMENTO TIPO LSHF/ATOX, NÃO HALOGENADO, ANTICHAMA, TERMOPLÁSTICO, UNIPOLAR, SEÇÃO 2,5 MM2, 70°C, 450/750V - Amarelo</t>
  </si>
  <si>
    <t>CABO DE COBRE FLEXÍVEL, CLASSE 5, ISOLAMENTO TIPO LSHF/ATOX, NÃO HALOGENADO, ANTICHAMA, TERMOPLÁSTICO, UNIPOLAR, SEÇÃO 2,5 MM2, 70°C, 450/750V - Azul claro</t>
  </si>
  <si>
    <t>CABO DE COBRE FLEXÍVEL, CLASSE 5, ISOLAMENTO TIPO LSHF/ATOX, NÃO HALOGENADO, ANTICHAMA, TERMOPLÁSTICO, UNIPOLAR, SEÇÃO 2,5 MM2, 70°C, 450/750V - Branco</t>
  </si>
  <si>
    <t>CABO DE COBRE FLEXÍVEL, CLASSE 5, ISOLAMENTO TIPO LSHF/ATOX, NÃO HALOGENADO, ANTICHAMA, TERMOPLÁSTICO, UNIPOLAR, SEÇÃO 2,5 MM2, 70°C, 450/750V - Preto</t>
  </si>
  <si>
    <t>CABO DE COBRE FLEXÍVEL, CLASSE 5, ISOLAMENTO TIPO LSHF/ATOX, NÃO HALOGENADO, ANTICHAMA, TERMOPLÁSTICO, UNIPOLAR, SEÇÃO 2,5 MM2, 70°C, 450/750V - Verde-amarelo</t>
  </si>
  <si>
    <t>CABO DE COBRE FLEXÍVEL, CLASSE 5, ISOLAMENTO TIPO LSHF/ATOX, NÃO HALOGENADO, ANTICHAMA, TERMOPLÁSTICO, UNIPOLAR, SEÇÃO 2,5 MM2, 70°C, 450/750V - Vermelho</t>
  </si>
  <si>
    <t>DISJUNTOR TRIPOLAR TERMOMAGNÉTICO 10KA, DE 32A</t>
  </si>
  <si>
    <t>DISJUNTOR MONOPOLAR TERMOMAGNÉTICO 10KA, DE 20A</t>
  </si>
  <si>
    <t>Mesa de controle para áudio e vídeo com cadeira, com tampo 90x70cm, altura do tampo 77cm, conforme detalhe Prancha 03-03 do projeto de arquitetura (Ref. Mobília para Réu: mobiliário em madeira com 96cm de largura, 83 cm de altura e 42cm de comprimento, com passagem de cabo na parte superior e frontal R=3,5cm, capacidade de suporte de equipamento fixo na parte frontal de até 12kg, conforme DETALHE 4 da prancha P01)</t>
  </si>
  <si>
    <t>P09: Porta Lisa de Giro acústica 1 folha (Isolante Acústica - 33 à 36 dB-Rw) (0,8x2,1m )</t>
  </si>
  <si>
    <t>P10: Porta Lisa de Giro acústica 1 folha (Isolante Acústica - 33 à 36 dB-Rw) (0,9x2,1m )</t>
  </si>
  <si>
    <t>Todos os preços que compõe o item 6 - EQUIPAMENTOS E INSTALAÇÕES DA ÁUDIO E VÍDEO e  item 1.1. já incluem nas cotações realizadas o percentual de BDI, portanto o índice é apresentado como 0,0% na planilha.</t>
  </si>
  <si>
    <t>dia 151 a 180</t>
  </si>
  <si>
    <t>dia 181 a 210</t>
  </si>
  <si>
    <t>dia 211 a 240</t>
  </si>
  <si>
    <t>dia 241 a 270</t>
  </si>
  <si>
    <t>dia 271 a 300</t>
  </si>
  <si>
    <t>RESUMO DO ORÇAMENTO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</si>
</sst>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R$&quot;\ * #,##0.00_-;\-&quot;R$&quot;\ * #,##0.00_-;_-&quot;R$&quot;\ * &quot;-&quot;??_-;_-@_-"/>
    <numFmt numFmtId="165" formatCode="_(* #,##0.00_);_(* \(#,##0.00\);_(* \-??_);_(@_)"/>
    <numFmt numFmtId="166" formatCode="_(&quot;R$ &quot;* #,##0.00_);_(&quot;R$ &quot;* \(#,##0.00\);_(&quot;R$ &quot;* &quot;-&quot;??_);_(@_)"/>
    <numFmt numFmtId="167" formatCode="#,##0.00\ ;&quot; (&quot;#,##0.00\);&quot; -&quot;#\ ;@\ "/>
    <numFmt numFmtId="168" formatCode="_-[$R$-416]\ * #,##0.00_-;\-[$R$-416]\ * #,##0.00_-;_-[$R$-416]\ * &quot;-&quot;??_-;_-@_-"/>
  </numFmts>
  <fonts count="22">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sz val="11"/>
      <name val="Calibri"/>
      <family val="2"/>
      <scheme val="minor"/>
    </font>
    <font>
      <sz val="11"/>
      <color rgb="FF000000"/>
      <name val="Calibri"/>
      <family val="2"/>
      <charset val="204"/>
    </font>
    <font>
      <sz val="10"/>
      <color indexed="8"/>
      <name val="Arial"/>
      <family val="2"/>
    </font>
    <font>
      <sz val="12"/>
      <name val="Technical"/>
    </font>
    <font>
      <sz val="10"/>
      <name val="Arial"/>
      <family val="2"/>
    </font>
    <font>
      <sz val="11"/>
      <color indexed="8"/>
      <name val="Calibri"/>
      <family val="2"/>
    </font>
    <font>
      <sz val="8"/>
      <name val="Calibri"/>
      <family val="2"/>
      <scheme val="minor"/>
    </font>
    <font>
      <u/>
      <sz val="7.7"/>
      <color indexed="12"/>
      <name val="Calibri"/>
      <family val="2"/>
    </font>
    <font>
      <sz val="11"/>
      <color rgb="FF000000"/>
      <name val="Calibri"/>
      <family val="2"/>
      <charset val="1"/>
    </font>
    <font>
      <sz val="10"/>
      <name val="Arial"/>
      <family val="2"/>
      <charset val="1"/>
    </font>
    <font>
      <sz val="10"/>
      <color rgb="FF000000"/>
      <name val="Calibri"/>
      <family val="2"/>
    </font>
    <font>
      <b/>
      <sz val="11"/>
      <color theme="1"/>
      <name val="Calibri"/>
      <family val="2"/>
      <scheme val="minor"/>
    </font>
    <font>
      <b/>
      <sz val="12"/>
      <name val="Calibri"/>
      <family val="2"/>
      <scheme val="minor"/>
    </font>
    <font>
      <sz val="12"/>
      <name val="Calibri"/>
      <family val="2"/>
      <scheme val="minor"/>
    </font>
    <font>
      <b/>
      <sz val="14"/>
      <name val="Calibri"/>
      <family val="2"/>
      <scheme val="minor"/>
    </font>
    <font>
      <b/>
      <sz val="11"/>
      <name val="Calibri"/>
      <family val="2"/>
      <scheme val="minor"/>
    </font>
    <font>
      <b/>
      <sz val="10"/>
      <name val="Calibri"/>
      <family val="2"/>
      <scheme val="minor"/>
    </font>
    <font>
      <sz val="10"/>
      <color theme="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5" tint="0.79998168889431442"/>
        <bgColor indexed="64"/>
      </patternFill>
    </fill>
  </fills>
  <borders count="22">
    <border>
      <left/>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76">
    <xf numFmtId="0" fontId="0" fillId="0" borderId="0"/>
    <xf numFmtId="43"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5" fillId="0" borderId="0"/>
    <xf numFmtId="0" fontId="2" fillId="0" borderId="0"/>
    <xf numFmtId="0" fontId="6" fillId="0" borderId="0">
      <alignment vertical="top"/>
    </xf>
    <xf numFmtId="43" fontId="1" fillId="0" borderId="0" applyFont="0" applyFill="0" applyBorder="0" applyAlignment="0" applyProtection="0"/>
    <xf numFmtId="164" fontId="1" fillId="0" borderId="0" applyFont="0" applyFill="0" applyBorder="0" applyAlignment="0" applyProtection="0"/>
    <xf numFmtId="0" fontId="2" fillId="0" borderId="0"/>
    <xf numFmtId="0" fontId="7" fillId="0" borderId="0"/>
    <xf numFmtId="165" fontId="7" fillId="0" borderId="0" applyFill="0" applyAlignment="0" applyProtection="0"/>
    <xf numFmtId="0" fontId="2" fillId="0" borderId="0"/>
    <xf numFmtId="0" fontId="2" fillId="0" borderId="0"/>
    <xf numFmtId="0" fontId="6" fillId="0" borderId="0">
      <alignment vertical="top"/>
    </xf>
    <xf numFmtId="43" fontId="6" fillId="0" borderId="0" applyFont="0" applyFill="0" applyBorder="0" applyAlignment="0" applyProtection="0">
      <alignment vertical="top"/>
    </xf>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8" fillId="0" borderId="0"/>
    <xf numFmtId="166" fontId="8"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0" fontId="2" fillId="0" borderId="0"/>
    <xf numFmtId="0" fontId="1" fillId="0" borderId="0"/>
    <xf numFmtId="9"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7" fontId="2" fillId="0" borderId="0" applyFill="0" applyBorder="0" applyAlignment="0" applyProtection="0"/>
    <xf numFmtId="0" fontId="12" fillId="0" borderId="0"/>
    <xf numFmtId="0" fontId="1" fillId="0" borderId="0"/>
    <xf numFmtId="0" fontId="1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65" fontId="2" fillId="0" borderId="0" applyFill="0" applyBorder="0" applyAlignment="0" applyProtection="0"/>
    <xf numFmtId="165" fontId="2" fillId="0" borderId="0" applyFill="0" applyBorder="0" applyAlignment="0" applyProtection="0"/>
    <xf numFmtId="167" fontId="2" fillId="0" borderId="0" applyFill="0" applyBorder="0" applyAlignment="0" applyProtection="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alignment vertical="top"/>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9" fontId="1" fillId="0" borderId="0" applyFont="0" applyFill="0" applyBorder="0" applyAlignment="0" applyProtection="0"/>
    <xf numFmtId="0" fontId="14" fillId="0" borderId="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cellStyleXfs>
  <cellXfs count="117">
    <xf numFmtId="0" fontId="0" fillId="0" borderId="0" xfId="0"/>
    <xf numFmtId="0" fontId="3" fillId="0" borderId="0" xfId="0" applyFont="1"/>
    <xf numFmtId="0" fontId="4" fillId="0" borderId="0" xfId="0" applyFont="1" applyAlignment="1">
      <alignment horizontal="center" vertical="center"/>
    </xf>
    <xf numFmtId="0" fontId="15" fillId="0" borderId="4" xfId="0" applyFont="1" applyBorder="1" applyAlignment="1">
      <alignment vertical="center"/>
    </xf>
    <xf numFmtId="0" fontId="1" fillId="0" borderId="0" xfId="0" applyFont="1"/>
    <xf numFmtId="164" fontId="1" fillId="0" borderId="0" xfId="0" applyNumberFormat="1" applyFont="1"/>
    <xf numFmtId="164" fontId="1" fillId="0" borderId="0" xfId="361" applyNumberFormat="1" applyFont="1"/>
    <xf numFmtId="0" fontId="4" fillId="0" borderId="0" xfId="0" applyFont="1" applyAlignment="1">
      <alignment horizontal="right"/>
    </xf>
    <xf numFmtId="0" fontId="1" fillId="0" borderId="0" xfId="0" applyFont="1" applyAlignment="1">
      <alignment horizontal="center"/>
    </xf>
    <xf numFmtId="0" fontId="4" fillId="0" borderId="0" xfId="0" applyFont="1"/>
    <xf numFmtId="0" fontId="4" fillId="0" borderId="11" xfId="0" applyFont="1" applyBorder="1" applyAlignment="1">
      <alignment horizontal="right"/>
    </xf>
    <xf numFmtId="0" fontId="19" fillId="0" borderId="0" xfId="0" applyFont="1"/>
    <xf numFmtId="0" fontId="19" fillId="0" borderId="11" xfId="0" applyFont="1" applyBorder="1"/>
    <xf numFmtId="0" fontId="4" fillId="0" borderId="11" xfId="0" applyFont="1" applyBorder="1"/>
    <xf numFmtId="0" fontId="4" fillId="0" borderId="6" xfId="0" applyFont="1" applyBorder="1"/>
    <xf numFmtId="0" fontId="4" fillId="0" borderId="12" xfId="0" applyFont="1" applyBorder="1"/>
    <xf numFmtId="0" fontId="1" fillId="0" borderId="0" xfId="0" applyFont="1" applyAlignment="1">
      <alignment horizontal="center" vertical="center"/>
    </xf>
    <xf numFmtId="0" fontId="1" fillId="0" borderId="0" xfId="0" applyFont="1" applyAlignment="1">
      <alignment horizontal="left"/>
    </xf>
    <xf numFmtId="43" fontId="1" fillId="0" borderId="0" xfId="1" applyFont="1" applyAlignment="1">
      <alignment horizontal="right"/>
    </xf>
    <xf numFmtId="0" fontId="20" fillId="2" borderId="9" xfId="0" applyFont="1" applyFill="1" applyBorder="1" applyAlignment="1">
      <alignment horizontal="center" vertical="center"/>
    </xf>
    <xf numFmtId="0" fontId="4" fillId="0" borderId="1" xfId="0" applyFont="1" applyBorder="1"/>
    <xf numFmtId="0" fontId="4" fillId="0" borderId="1" xfId="0" applyFont="1" applyBorder="1" applyAlignment="1">
      <alignment horizontal="right"/>
    </xf>
    <xf numFmtId="0" fontId="15" fillId="0" borderId="4" xfId="0" applyFont="1" applyBorder="1" applyAlignment="1">
      <alignment horizontal="center" vertical="center"/>
    </xf>
    <xf numFmtId="0" fontId="19" fillId="0" borderId="4" xfId="0" applyFont="1" applyBorder="1" applyAlignment="1">
      <alignment horizontal="center" vertical="center"/>
    </xf>
    <xf numFmtId="10" fontId="1" fillId="0" borderId="4" xfId="0" applyNumberFormat="1" applyFont="1" applyBorder="1" applyAlignment="1">
      <alignment vertical="center"/>
    </xf>
    <xf numFmtId="164" fontId="1" fillId="0" borderId="4" xfId="0" applyNumberFormat="1" applyFont="1" applyBorder="1" applyAlignment="1">
      <alignment vertical="center"/>
    </xf>
    <xf numFmtId="0" fontId="1" fillId="2" borderId="4" xfId="0" applyFont="1" applyFill="1" applyBorder="1"/>
    <xf numFmtId="164" fontId="15" fillId="0" borderId="4" xfId="0" applyNumberFormat="1" applyFont="1" applyBorder="1"/>
    <xf numFmtId="164" fontId="15" fillId="0" borderId="4" xfId="0" applyNumberFormat="1" applyFont="1" applyBorder="1" applyAlignment="1">
      <alignment horizontal="center" vertical="center"/>
    </xf>
    <xf numFmtId="164" fontId="15" fillId="0" borderId="4" xfId="0" applyNumberFormat="1" applyFont="1" applyBorder="1" applyAlignment="1">
      <alignment vertical="center"/>
    </xf>
    <xf numFmtId="49" fontId="16" fillId="0" borderId="0" xfId="1" applyNumberFormat="1" applyFont="1" applyFill="1" applyBorder="1" applyAlignment="1">
      <alignment vertical="center"/>
    </xf>
    <xf numFmtId="0" fontId="16" fillId="0" borderId="0" xfId="1" applyNumberFormat="1" applyFont="1" applyFill="1" applyBorder="1" applyAlignment="1">
      <alignment vertical="center"/>
    </xf>
    <xf numFmtId="49" fontId="16" fillId="0" borderId="0" xfId="1" applyNumberFormat="1" applyFont="1" applyFill="1" applyBorder="1" applyAlignment="1">
      <alignment horizontal="center" vertical="center"/>
    </xf>
    <xf numFmtId="0" fontId="1" fillId="0" borderId="10" xfId="0" applyFont="1" applyBorder="1"/>
    <xf numFmtId="49"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49" fontId="16" fillId="0" borderId="14" xfId="3" applyNumberFormat="1" applyFont="1" applyBorder="1" applyAlignment="1">
      <alignment horizontal="left" vertical="center" indent="12"/>
    </xf>
    <xf numFmtId="49" fontId="16" fillId="0" borderId="14" xfId="3" applyNumberFormat="1" applyFont="1" applyBorder="1" applyAlignment="1">
      <alignment horizontal="center" vertical="center"/>
    </xf>
    <xf numFmtId="4" fontId="16" fillId="0" borderId="14" xfId="3" applyNumberFormat="1" applyFont="1" applyBorder="1" applyAlignment="1">
      <alignment horizontal="left" vertical="center"/>
    </xf>
    <xf numFmtId="4" fontId="16" fillId="0" borderId="14" xfId="3" applyNumberFormat="1" applyFont="1" applyBorder="1" applyAlignment="1">
      <alignment horizontal="center" vertical="center"/>
    </xf>
    <xf numFmtId="43" fontId="1" fillId="0" borderId="14" xfId="1" applyFont="1" applyBorder="1" applyAlignment="1">
      <alignment horizontal="right"/>
    </xf>
    <xf numFmtId="164" fontId="1" fillId="0" borderId="14" xfId="0" applyNumberFormat="1" applyFont="1" applyBorder="1"/>
    <xf numFmtId="0" fontId="0" fillId="4" borderId="4" xfId="0" applyFill="1" applyBorder="1" applyAlignment="1">
      <alignment horizontal="center" vertical="center"/>
    </xf>
    <xf numFmtId="0" fontId="0" fillId="4" borderId="4" xfId="0" applyFill="1" applyBorder="1" applyAlignment="1">
      <alignment horizontal="center" vertical="center" wrapText="1"/>
    </xf>
    <xf numFmtId="164" fontId="0" fillId="4" borderId="4" xfId="0" applyNumberFormat="1" applyFill="1" applyBorder="1" applyAlignment="1">
      <alignment horizontal="center" vertical="center" wrapText="1"/>
    </xf>
    <xf numFmtId="49" fontId="18" fillId="0" borderId="0"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49" fontId="18" fillId="0" borderId="0" xfId="1" applyNumberFormat="1" applyFont="1" applyFill="1" applyBorder="1" applyAlignment="1">
      <alignment vertical="center" wrapText="1"/>
    </xf>
    <xf numFmtId="0" fontId="19" fillId="0" borderId="1" xfId="0" applyFont="1" applyBorder="1"/>
    <xf numFmtId="0" fontId="4" fillId="0" borderId="3" xfId="0" applyFont="1" applyBorder="1"/>
    <xf numFmtId="49" fontId="18" fillId="0" borderId="1" xfId="1" applyNumberFormat="1" applyFont="1" applyFill="1" applyBorder="1" applyAlignment="1">
      <alignment vertical="center" wrapText="1"/>
    </xf>
    <xf numFmtId="10" fontId="17" fillId="0" borderId="1" xfId="1" applyNumberFormat="1" applyFont="1" applyFill="1" applyBorder="1" applyAlignment="1">
      <alignment vertical="center"/>
    </xf>
    <xf numFmtId="0" fontId="15" fillId="0" borderId="0" xfId="0" applyFont="1"/>
    <xf numFmtId="10" fontId="15" fillId="0" borderId="4" xfId="0" applyNumberFormat="1" applyFont="1" applyBorder="1" applyAlignment="1">
      <alignment vertical="center"/>
    </xf>
    <xf numFmtId="49" fontId="16" fillId="0" borderId="1" xfId="1" applyNumberFormat="1" applyFont="1" applyFill="1" applyBorder="1" applyAlignment="1">
      <alignment vertical="center"/>
    </xf>
    <xf numFmtId="0" fontId="2" fillId="6" borderId="17" xfId="0" applyFont="1" applyFill="1" applyBorder="1" applyAlignment="1">
      <alignment horizontal="left" vertical="center"/>
    </xf>
    <xf numFmtId="0" fontId="2" fillId="6" borderId="18" xfId="0" applyFont="1" applyFill="1" applyBorder="1" applyAlignment="1">
      <alignment horizontal="left" vertical="center" wrapText="1"/>
    </xf>
    <xf numFmtId="0" fontId="2" fillId="6" borderId="18" xfId="0" applyFont="1" applyFill="1" applyBorder="1" applyAlignment="1">
      <alignment horizontal="center" vertical="center"/>
    </xf>
    <xf numFmtId="2" fontId="2" fillId="6" borderId="18" xfId="0" applyNumberFormat="1" applyFont="1" applyFill="1" applyBorder="1" applyAlignment="1">
      <alignment horizontal="center" vertical="center"/>
    </xf>
    <xf numFmtId="164" fontId="2" fillId="6" borderId="18" xfId="2" applyFont="1" applyFill="1" applyBorder="1" applyAlignment="1">
      <alignment horizontal="center" vertical="center"/>
    </xf>
    <xf numFmtId="10" fontId="2" fillId="6" borderId="18" xfId="361" applyNumberFormat="1" applyFont="1" applyFill="1" applyBorder="1" applyAlignment="1">
      <alignment horizontal="center" vertical="center"/>
    </xf>
    <xf numFmtId="168" fontId="2" fillId="6" borderId="18" xfId="2" applyNumberFormat="1" applyFont="1" applyFill="1" applyBorder="1" applyAlignment="1">
      <alignment vertical="center"/>
    </xf>
    <xf numFmtId="168" fontId="2" fillId="6" borderId="19" xfId="2" applyNumberFormat="1" applyFont="1" applyFill="1" applyBorder="1" applyAlignment="1">
      <alignment vertical="center"/>
    </xf>
    <xf numFmtId="0" fontId="0" fillId="3" borderId="20" xfId="0" applyFill="1" applyBorder="1" applyAlignment="1">
      <alignment horizontal="center" vertical="center"/>
    </xf>
    <xf numFmtId="168" fontId="21" fillId="5" borderId="20" xfId="2" applyNumberFormat="1" applyFont="1" applyFill="1" applyBorder="1" applyAlignment="1">
      <alignment vertical="center"/>
    </xf>
    <xf numFmtId="168" fontId="0" fillId="3" borderId="20" xfId="2" applyNumberFormat="1" applyFont="1" applyFill="1" applyBorder="1" applyAlignment="1">
      <alignment vertical="center"/>
    </xf>
    <xf numFmtId="0" fontId="21" fillId="5" borderId="20" xfId="0" applyFont="1" applyFill="1" applyBorder="1" applyAlignment="1">
      <alignment horizontal="center" vertical="center"/>
    </xf>
    <xf numFmtId="0" fontId="0" fillId="0" borderId="20" xfId="0" applyBorder="1" applyAlignment="1">
      <alignment horizontal="center" vertical="center"/>
    </xf>
    <xf numFmtId="168" fontId="0" fillId="0" borderId="20" xfId="2" applyNumberFormat="1" applyFont="1" applyFill="1" applyBorder="1" applyAlignment="1">
      <alignment vertical="center"/>
    </xf>
    <xf numFmtId="0" fontId="20" fillId="2" borderId="9" xfId="0" applyFont="1" applyFill="1" applyBorder="1" applyAlignment="1">
      <alignment vertical="center"/>
    </xf>
    <xf numFmtId="0" fontId="21" fillId="5" borderId="20" xfId="0" applyFont="1" applyFill="1" applyBorder="1" applyAlignment="1">
      <alignment horizontal="left" vertical="center"/>
    </xf>
    <xf numFmtId="0" fontId="21" fillId="5" borderId="20" xfId="0" applyFont="1" applyFill="1" applyBorder="1" applyAlignment="1">
      <alignment horizontal="left" vertical="center" wrapText="1"/>
    </xf>
    <xf numFmtId="164" fontId="21" fillId="5" borderId="20" xfId="2" applyFont="1" applyFill="1" applyBorder="1" applyAlignment="1">
      <alignment horizontal="center" vertical="center"/>
    </xf>
    <xf numFmtId="10" fontId="21" fillId="5" borderId="20" xfId="361" applyNumberFormat="1" applyFont="1" applyFill="1" applyBorder="1" applyAlignment="1">
      <alignment horizontal="center" vertical="center"/>
    </xf>
    <xf numFmtId="0" fontId="0" fillId="3" borderId="20" xfId="0" applyFill="1" applyBorder="1" applyAlignment="1">
      <alignment horizontal="left" vertical="center"/>
    </xf>
    <xf numFmtId="0" fontId="0" fillId="3" borderId="20" xfId="0" applyFill="1" applyBorder="1" applyAlignment="1">
      <alignment horizontal="left" vertical="center" wrapText="1"/>
    </xf>
    <xf numFmtId="2" fontId="0" fillId="3" borderId="20" xfId="0" applyNumberFormat="1" applyFill="1" applyBorder="1" applyAlignment="1">
      <alignment horizontal="center" vertical="center"/>
    </xf>
    <xf numFmtId="164" fontId="0" fillId="3" borderId="20" xfId="2" applyFont="1" applyFill="1" applyBorder="1" applyAlignment="1">
      <alignment horizontal="center" vertical="center"/>
    </xf>
    <xf numFmtId="10" fontId="0" fillId="3" borderId="20" xfId="361" applyNumberFormat="1" applyFont="1" applyFill="1"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center" vertical="center" wrapText="1"/>
    </xf>
    <xf numFmtId="0" fontId="0" fillId="0" borderId="20" xfId="0" applyBorder="1" applyAlignment="1">
      <alignment vertical="center" wrapText="1"/>
    </xf>
    <xf numFmtId="10" fontId="0" fillId="0" borderId="20" xfId="361" applyNumberFormat="1" applyFont="1" applyFill="1" applyBorder="1" applyAlignment="1">
      <alignment horizontal="center" vertical="center"/>
    </xf>
    <xf numFmtId="164" fontId="0" fillId="0" borderId="20" xfId="2" applyFont="1" applyFill="1" applyBorder="1" applyAlignment="1">
      <alignment horizontal="center" vertical="center"/>
    </xf>
    <xf numFmtId="2" fontId="0" fillId="0" borderId="20" xfId="0" applyNumberFormat="1" applyBorder="1" applyAlignment="1">
      <alignment horizontal="center" vertical="center"/>
    </xf>
    <xf numFmtId="0" fontId="4" fillId="0" borderId="0" xfId="0" applyFont="1" applyAlignment="1">
      <alignment horizontal="left"/>
    </xf>
    <xf numFmtId="0" fontId="1" fillId="0" borderId="4" xfId="0" applyFont="1" applyBorder="1" applyAlignment="1">
      <alignment vertical="center" wrapText="1"/>
    </xf>
    <xf numFmtId="0" fontId="15" fillId="0" borderId="13"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vertical="center"/>
    </xf>
    <xf numFmtId="0" fontId="0" fillId="0" borderId="4" xfId="0" applyBorder="1" applyAlignment="1">
      <alignment vertical="center"/>
    </xf>
    <xf numFmtId="0" fontId="1" fillId="0" borderId="4" xfId="0" applyFont="1" applyBorder="1" applyAlignment="1">
      <alignment vertical="center"/>
    </xf>
    <xf numFmtId="10" fontId="1" fillId="0" borderId="4" xfId="361" applyNumberFormat="1" applyFont="1" applyBorder="1" applyAlignment="1">
      <alignment vertical="center"/>
    </xf>
    <xf numFmtId="0" fontId="4" fillId="0" borderId="2" xfId="0" applyFont="1" applyBorder="1" applyAlignment="1"/>
    <xf numFmtId="0" fontId="4" fillId="0" borderId="0" xfId="0" applyFont="1" applyAlignment="1"/>
    <xf numFmtId="49" fontId="16" fillId="0" borderId="6" xfId="3" applyNumberFormat="1" applyFont="1" applyBorder="1" applyAlignment="1">
      <alignment vertical="center"/>
    </xf>
    <xf numFmtId="49" fontId="18" fillId="0" borderId="0" xfId="1" applyNumberFormat="1" applyFont="1" applyFill="1" applyBorder="1" applyAlignment="1">
      <alignment horizontal="center" vertical="center" wrapText="1"/>
    </xf>
    <xf numFmtId="0" fontId="20" fillId="2" borderId="9" xfId="0" applyFont="1" applyFill="1" applyBorder="1" applyAlignment="1">
      <alignment horizontal="center" vertical="center"/>
    </xf>
    <xf numFmtId="0" fontId="2" fillId="0" borderId="21" xfId="0" applyFont="1" applyBorder="1" applyAlignment="1">
      <alignment horizontal="left" vertical="center"/>
    </xf>
    <xf numFmtId="0" fontId="2" fillId="0" borderId="21" xfId="0" applyFont="1" applyBorder="1" applyAlignment="1">
      <alignment horizontal="left" vertical="center" wrapText="1"/>
    </xf>
    <xf numFmtId="168" fontId="2" fillId="0" borderId="21" xfId="2" applyNumberFormat="1"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168" fontId="2" fillId="0" borderId="0" xfId="2" applyNumberFormat="1" applyFont="1" applyFill="1" applyBorder="1" applyAlignment="1">
      <alignment vertical="center"/>
    </xf>
    <xf numFmtId="0" fontId="0" fillId="4" borderId="13" xfId="0" applyFill="1" applyBorder="1" applyAlignment="1">
      <alignment horizontal="left" vertical="top" wrapText="1"/>
    </xf>
    <xf numFmtId="0" fontId="0" fillId="4" borderId="7" xfId="0" applyFill="1" applyBorder="1" applyAlignment="1">
      <alignment horizontal="left" vertical="top" wrapText="1"/>
    </xf>
    <xf numFmtId="0" fontId="0" fillId="4" borderId="5" xfId="0" applyFill="1" applyBorder="1" applyAlignment="1">
      <alignment horizontal="left" vertical="top" wrapText="1"/>
    </xf>
    <xf numFmtId="49" fontId="18" fillId="0" borderId="0" xfId="1" applyNumberFormat="1"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19" fillId="0" borderId="13" xfId="0" applyFont="1" applyBorder="1" applyAlignment="1">
      <alignment horizontal="center" vertical="center"/>
    </xf>
    <xf numFmtId="0" fontId="19" fillId="0" borderId="5" xfId="0" applyFont="1" applyBorder="1" applyAlignment="1">
      <alignment horizontal="center" vertical="center"/>
    </xf>
    <xf numFmtId="49" fontId="18" fillId="0" borderId="11" xfId="1" applyNumberFormat="1" applyFont="1" applyFill="1" applyBorder="1" applyAlignment="1">
      <alignment horizontal="center" vertical="center" wrapText="1"/>
    </xf>
    <xf numFmtId="164" fontId="1" fillId="0" borderId="0" xfId="0" applyNumberFormat="1" applyFont="1" applyAlignment="1">
      <alignment horizontal="center" vertical="center"/>
    </xf>
  </cellXfs>
  <cellStyles count="376">
    <cellStyle name="Excel Built-in Normal 2" xfId="37"/>
    <cellStyle name="Hiperlink 2" xfId="142"/>
    <cellStyle name="Moeda" xfId="2" builtinId="4"/>
    <cellStyle name="Moeda 10" xfId="47"/>
    <cellStyle name="Moeda 10 2" xfId="111"/>
    <cellStyle name="Moeda 10 2 2" xfId="270"/>
    <cellStyle name="Moeda 10 3" xfId="208"/>
    <cellStyle name="Moeda 10 4" xfId="332"/>
    <cellStyle name="Moeda 11" xfId="81"/>
    <cellStyle name="Moeda 11 2" xfId="240"/>
    <cellStyle name="Moeda 12" xfId="178"/>
    <cellStyle name="Moeda 13" xfId="302"/>
    <cellStyle name="Moeda 14" xfId="364"/>
    <cellStyle name="Moeda 2" xfId="5"/>
    <cellStyle name="Moeda 2 2" xfId="9"/>
    <cellStyle name="Moeda 2 2 2" xfId="30"/>
    <cellStyle name="Moeda 2 2 2 2" xfId="64"/>
    <cellStyle name="Moeda 2 2 2 2 2" xfId="128"/>
    <cellStyle name="Moeda 2 2 2 2 2 2" xfId="287"/>
    <cellStyle name="Moeda 2 2 2 2 3" xfId="225"/>
    <cellStyle name="Moeda 2 2 2 2 4" xfId="349"/>
    <cellStyle name="Moeda 2 2 2 3" xfId="98"/>
    <cellStyle name="Moeda 2 2 2 3 2" xfId="257"/>
    <cellStyle name="Moeda 2 2 2 4" xfId="195"/>
    <cellStyle name="Moeda 2 2 2 5" xfId="319"/>
    <cellStyle name="Moeda 2 2 2 6" xfId="375"/>
    <cellStyle name="Moeda 2 2 3" xfId="45"/>
    <cellStyle name="Moeda 2 2 3 2" xfId="77"/>
    <cellStyle name="Moeda 2 2 3 2 2" xfId="139"/>
    <cellStyle name="Moeda 2 2 3 2 2 2" xfId="298"/>
    <cellStyle name="Moeda 2 2 3 2 3" xfId="236"/>
    <cellStyle name="Moeda 2 2 3 2 4" xfId="360"/>
    <cellStyle name="Moeda 2 2 3 3" xfId="109"/>
    <cellStyle name="Moeda 2 2 3 3 2" xfId="268"/>
    <cellStyle name="Moeda 2 2 3 4" xfId="206"/>
    <cellStyle name="Moeda 2 2 3 5" xfId="330"/>
    <cellStyle name="Moeda 2 2 4" xfId="53"/>
    <cellStyle name="Moeda 2 2 4 2" xfId="117"/>
    <cellStyle name="Moeda 2 2 4 2 2" xfId="276"/>
    <cellStyle name="Moeda 2 2 4 3" xfId="214"/>
    <cellStyle name="Moeda 2 2 4 4" xfId="338"/>
    <cellStyle name="Moeda 2 2 5" xfId="87"/>
    <cellStyle name="Moeda 2 2 5 2" xfId="246"/>
    <cellStyle name="Moeda 2 2 6" xfId="184"/>
    <cellStyle name="Moeda 2 2 7" xfId="308"/>
    <cellStyle name="Moeda 2 2 8" xfId="368"/>
    <cellStyle name="Moeda 2 3" xfId="26"/>
    <cellStyle name="Moeda 2 3 2" xfId="60"/>
    <cellStyle name="Moeda 2 3 2 2" xfId="124"/>
    <cellStyle name="Moeda 2 3 2 2 2" xfId="283"/>
    <cellStyle name="Moeda 2 3 2 3" xfId="221"/>
    <cellStyle name="Moeda 2 3 2 4" xfId="345"/>
    <cellStyle name="Moeda 2 3 3" xfId="94"/>
    <cellStyle name="Moeda 2 3 3 2" xfId="253"/>
    <cellStyle name="Moeda 2 3 4" xfId="191"/>
    <cellStyle name="Moeda 2 3 5" xfId="315"/>
    <cellStyle name="Moeda 2 3 6" xfId="372"/>
    <cellStyle name="Moeda 2 4" xfId="42"/>
    <cellStyle name="Moeda 2 4 2" xfId="74"/>
    <cellStyle name="Moeda 2 4 2 2" xfId="136"/>
    <cellStyle name="Moeda 2 4 2 2 2" xfId="295"/>
    <cellStyle name="Moeda 2 4 2 3" xfId="233"/>
    <cellStyle name="Moeda 2 4 2 4" xfId="357"/>
    <cellStyle name="Moeda 2 4 3" xfId="106"/>
    <cellStyle name="Moeda 2 4 3 2" xfId="265"/>
    <cellStyle name="Moeda 2 4 4" xfId="203"/>
    <cellStyle name="Moeda 2 4 5" xfId="327"/>
    <cellStyle name="Moeda 2 5" xfId="49"/>
    <cellStyle name="Moeda 2 5 2" xfId="113"/>
    <cellStyle name="Moeda 2 5 2 2" xfId="272"/>
    <cellStyle name="Moeda 2 5 3" xfId="210"/>
    <cellStyle name="Moeda 2 5 4" xfId="334"/>
    <cellStyle name="Moeda 2 6" xfId="83"/>
    <cellStyle name="Moeda 2 6 2" xfId="242"/>
    <cellStyle name="Moeda 2 7" xfId="180"/>
    <cellStyle name="Moeda 2 8" xfId="304"/>
    <cellStyle name="Moeda 2 9" xfId="365"/>
    <cellStyle name="Moeda 3" xfId="7"/>
    <cellStyle name="Moeda 3 2" xfId="28"/>
    <cellStyle name="Moeda 3 2 2" xfId="62"/>
    <cellStyle name="Moeda 3 2 2 2" xfId="126"/>
    <cellStyle name="Moeda 3 2 2 2 2" xfId="285"/>
    <cellStyle name="Moeda 3 2 2 3" xfId="223"/>
    <cellStyle name="Moeda 3 2 2 4" xfId="347"/>
    <cellStyle name="Moeda 3 2 3" xfId="96"/>
    <cellStyle name="Moeda 3 2 3 2" xfId="255"/>
    <cellStyle name="Moeda 3 2 4" xfId="193"/>
    <cellStyle name="Moeda 3 2 5" xfId="317"/>
    <cellStyle name="Moeda 3 2 6" xfId="374"/>
    <cellStyle name="Moeda 3 3" xfId="44"/>
    <cellStyle name="Moeda 3 3 2" xfId="76"/>
    <cellStyle name="Moeda 3 3 2 2" xfId="138"/>
    <cellStyle name="Moeda 3 3 2 2 2" xfId="297"/>
    <cellStyle name="Moeda 3 3 2 3" xfId="235"/>
    <cellStyle name="Moeda 3 3 2 4" xfId="359"/>
    <cellStyle name="Moeda 3 3 3" xfId="108"/>
    <cellStyle name="Moeda 3 3 3 2" xfId="267"/>
    <cellStyle name="Moeda 3 3 4" xfId="205"/>
    <cellStyle name="Moeda 3 3 5" xfId="329"/>
    <cellStyle name="Moeda 3 4" xfId="51"/>
    <cellStyle name="Moeda 3 4 2" xfId="115"/>
    <cellStyle name="Moeda 3 4 2 2" xfId="274"/>
    <cellStyle name="Moeda 3 4 3" xfId="212"/>
    <cellStyle name="Moeda 3 4 4" xfId="336"/>
    <cellStyle name="Moeda 3 5" xfId="85"/>
    <cellStyle name="Moeda 3 5 2" xfId="244"/>
    <cellStyle name="Moeda 3 6" xfId="182"/>
    <cellStyle name="Moeda 3 7" xfId="306"/>
    <cellStyle name="Moeda 3 8" xfId="367"/>
    <cellStyle name="Moeda 4" xfId="14"/>
    <cellStyle name="Moeda 4 2" xfId="55"/>
    <cellStyle name="Moeda 4 2 2" xfId="119"/>
    <cellStyle name="Moeda 4 2 2 2" xfId="278"/>
    <cellStyle name="Moeda 4 2 3" xfId="216"/>
    <cellStyle name="Moeda 4 2 4" xfId="340"/>
    <cellStyle name="Moeda 4 3" xfId="89"/>
    <cellStyle name="Moeda 4 3 2" xfId="248"/>
    <cellStyle name="Moeda 4 4" xfId="186"/>
    <cellStyle name="Moeda 4 5" xfId="310"/>
    <cellStyle name="Moeda 4 6" xfId="371"/>
    <cellStyle name="Moeda 5" xfId="24"/>
    <cellStyle name="Moeda 5 2" xfId="58"/>
    <cellStyle name="Moeda 5 2 2" xfId="122"/>
    <cellStyle name="Moeda 5 2 2 2" xfId="281"/>
    <cellStyle name="Moeda 5 2 3" xfId="219"/>
    <cellStyle name="Moeda 5 2 4" xfId="343"/>
    <cellStyle name="Moeda 5 3" xfId="92"/>
    <cellStyle name="Moeda 5 3 2" xfId="251"/>
    <cellStyle name="Moeda 5 4" xfId="189"/>
    <cellStyle name="Moeda 5 5" xfId="313"/>
    <cellStyle name="Moeda 6" xfId="32"/>
    <cellStyle name="Moeda 6 2" xfId="66"/>
    <cellStyle name="Moeda 6 2 2" xfId="130"/>
    <cellStyle name="Moeda 6 2 2 2" xfId="289"/>
    <cellStyle name="Moeda 6 2 3" xfId="227"/>
    <cellStyle name="Moeda 6 2 4" xfId="351"/>
    <cellStyle name="Moeda 6 3" xfId="100"/>
    <cellStyle name="Moeda 6 3 2" xfId="259"/>
    <cellStyle name="Moeda 6 4" xfId="197"/>
    <cellStyle name="Moeda 6 5" xfId="321"/>
    <cellStyle name="Moeda 7" xfId="34"/>
    <cellStyle name="Moeda 7 2" xfId="68"/>
    <cellStyle name="Moeda 7 2 2" xfId="132"/>
    <cellStyle name="Moeda 7 2 2 2" xfId="291"/>
    <cellStyle name="Moeda 7 2 3" xfId="229"/>
    <cellStyle name="Moeda 7 2 4" xfId="353"/>
    <cellStyle name="Moeda 7 3" xfId="102"/>
    <cellStyle name="Moeda 7 3 2" xfId="261"/>
    <cellStyle name="Moeda 7 4" xfId="199"/>
    <cellStyle name="Moeda 7 5" xfId="323"/>
    <cellStyle name="Moeda 8" xfId="36"/>
    <cellStyle name="Moeda 8 2" xfId="70"/>
    <cellStyle name="Moeda 9" xfId="41"/>
    <cellStyle name="Moeda 9 2" xfId="73"/>
    <cellStyle name="Moeda 9 2 2" xfId="135"/>
    <cellStyle name="Moeda 9 2 2 2" xfId="294"/>
    <cellStyle name="Moeda 9 2 3" xfId="232"/>
    <cellStyle name="Moeda 9 2 4" xfId="356"/>
    <cellStyle name="Moeda 9 3" xfId="105"/>
    <cellStyle name="Moeda 9 3 2" xfId="264"/>
    <cellStyle name="Moeda 9 4" xfId="202"/>
    <cellStyle name="Moeda 9 5" xfId="326"/>
    <cellStyle name="Normal" xfId="0" builtinId="0"/>
    <cellStyle name="Normal 10" xfId="158"/>
    <cellStyle name="Normal 10 2" xfId="173"/>
    <cellStyle name="Normal 11" xfId="175"/>
    <cellStyle name="Normal 12" xfId="176"/>
    <cellStyle name="Normal 13" xfId="362"/>
    <cellStyle name="Normal 2" xfId="10"/>
    <cellStyle name="Normal 2 2" xfId="15"/>
    <cellStyle name="Normal 2 2 2" xfId="143"/>
    <cellStyle name="Normal 2 2 2 2" xfId="161"/>
    <cellStyle name="Normal 2 2 3" xfId="167"/>
    <cellStyle name="Normal 2 2 4" xfId="151"/>
    <cellStyle name="Normal 2 3" xfId="39"/>
    <cellStyle name="Normal 2 3 2" xfId="168"/>
    <cellStyle name="Normal 2 4" xfId="159"/>
    <cellStyle name="Normal 2 4 2" xfId="174"/>
    <cellStyle name="Normal 2 5" xfId="160"/>
    <cellStyle name="Normal 3" xfId="11"/>
    <cellStyle name="Normal 3 2" xfId="22"/>
    <cellStyle name="Normal 3 2 2" xfId="162"/>
    <cellStyle name="Normal 3 2 3" xfId="144"/>
    <cellStyle name="Normal 3 3" xfId="153"/>
    <cellStyle name="Normal 4" xfId="16"/>
    <cellStyle name="Normal 4 2" xfId="163"/>
    <cellStyle name="Normal 4 3" xfId="145"/>
    <cellStyle name="Normal 5" xfId="18"/>
    <cellStyle name="Normal 5 2" xfId="150"/>
    <cellStyle name="Normal 6" xfId="12"/>
    <cellStyle name="Normal 6 2" xfId="169"/>
    <cellStyle name="Normal 6 3" xfId="154"/>
    <cellStyle name="Normal 7" xfId="19"/>
    <cellStyle name="Normal 7 2" xfId="170"/>
    <cellStyle name="Normal 7 3" xfId="155"/>
    <cellStyle name="Normal 8" xfId="20"/>
    <cellStyle name="Normal 8 2" xfId="171"/>
    <cellStyle name="Normal 8 3" xfId="156"/>
    <cellStyle name="Normal 9" xfId="35"/>
    <cellStyle name="Normal 9 2" xfId="69"/>
    <cellStyle name="Normal 9 2 2" xfId="172"/>
    <cellStyle name="Normal 9 3" xfId="157"/>
    <cellStyle name="Normal_Adic-4" xfId="3"/>
    <cellStyle name="Porcentagem" xfId="361" builtinId="5"/>
    <cellStyle name="Porcentagem 2" xfId="146"/>
    <cellStyle name="Separador de milhares 2" xfId="147"/>
    <cellStyle name="Separador de milhares 2 11" xfId="148"/>
    <cellStyle name="Separador de milhares 2 11 2" xfId="165"/>
    <cellStyle name="Separador de milhares 2 2" xfId="164"/>
    <cellStyle name="Texto Explicativo 2" xfId="152"/>
    <cellStyle name="Vírgula" xfId="1" builtinId="3"/>
    <cellStyle name="Vírgula 10" xfId="46"/>
    <cellStyle name="Vírgula 10 2" xfId="110"/>
    <cellStyle name="Vírgula 10 2 2" xfId="269"/>
    <cellStyle name="Vírgula 10 3" xfId="207"/>
    <cellStyle name="Vírgula 10 4" xfId="331"/>
    <cellStyle name="Vírgula 11" xfId="78"/>
    <cellStyle name="Vírgula 11 2" xfId="140"/>
    <cellStyle name="Vírgula 11 2 2" xfId="299"/>
    <cellStyle name="Vírgula 11 3" xfId="237"/>
    <cellStyle name="Vírgula 12" xfId="80"/>
    <cellStyle name="Vírgula 12 2" xfId="149"/>
    <cellStyle name="Vírgula 12 3" xfId="239"/>
    <cellStyle name="Vírgula 13" xfId="177"/>
    <cellStyle name="Vírgula 14" xfId="301"/>
    <cellStyle name="Vírgula 15" xfId="363"/>
    <cellStyle name="Vírgula 2" xfId="4"/>
    <cellStyle name="Vírgula 2 10" xfId="303"/>
    <cellStyle name="Vírgula 2 11" xfId="366"/>
    <cellStyle name="Vírgula 2 2" xfId="8"/>
    <cellStyle name="Vírgula 2 2 2" xfId="29"/>
    <cellStyle name="Vírgula 2 2 2 2" xfId="63"/>
    <cellStyle name="Vírgula 2 2 2 2 2" xfId="127"/>
    <cellStyle name="Vírgula 2 2 2 2 2 2" xfId="286"/>
    <cellStyle name="Vírgula 2 2 2 2 3" xfId="224"/>
    <cellStyle name="Vírgula 2 2 2 2 4" xfId="348"/>
    <cellStyle name="Vírgula 2 2 2 3" xfId="97"/>
    <cellStyle name="Vírgula 2 2 2 3 2" xfId="256"/>
    <cellStyle name="Vírgula 2 2 2 4" xfId="194"/>
    <cellStyle name="Vírgula 2 2 2 5" xfId="318"/>
    <cellStyle name="Vírgula 2 2 3" xfId="52"/>
    <cellStyle name="Vírgula 2 2 3 2" xfId="116"/>
    <cellStyle name="Vírgula 2 2 3 2 2" xfId="275"/>
    <cellStyle name="Vírgula 2 2 3 3" xfId="213"/>
    <cellStyle name="Vírgula 2 2 3 4" xfId="337"/>
    <cellStyle name="Vírgula 2 2 4" xfId="86"/>
    <cellStyle name="Vírgula 2 2 4 2" xfId="245"/>
    <cellStyle name="Vírgula 2 2 5" xfId="183"/>
    <cellStyle name="Vírgula 2 2 6" xfId="307"/>
    <cellStyle name="Vírgula 2 2 7" xfId="373"/>
    <cellStyle name="Vírgula 2 3" xfId="17"/>
    <cellStyle name="Vírgula 2 4" xfId="25"/>
    <cellStyle name="Vírgula 2 4 2" xfId="59"/>
    <cellStyle name="Vírgula 2 4 2 2" xfId="123"/>
    <cellStyle name="Vírgula 2 4 2 2 2" xfId="282"/>
    <cellStyle name="Vírgula 2 4 2 3" xfId="220"/>
    <cellStyle name="Vírgula 2 4 2 4" xfId="344"/>
    <cellStyle name="Vírgula 2 4 3" xfId="93"/>
    <cellStyle name="Vírgula 2 4 3 2" xfId="252"/>
    <cellStyle name="Vírgula 2 4 4" xfId="190"/>
    <cellStyle name="Vírgula 2 4 5" xfId="314"/>
    <cellStyle name="Vírgula 2 5" xfId="43"/>
    <cellStyle name="Vírgula 2 5 2" xfId="75"/>
    <cellStyle name="Vírgula 2 5 2 2" xfId="137"/>
    <cellStyle name="Vírgula 2 5 2 2 2" xfId="296"/>
    <cellStyle name="Vírgula 2 5 2 3" xfId="234"/>
    <cellStyle name="Vírgula 2 5 2 4" xfId="358"/>
    <cellStyle name="Vírgula 2 5 3" xfId="107"/>
    <cellStyle name="Vírgula 2 5 3 2" xfId="266"/>
    <cellStyle name="Vírgula 2 5 4" xfId="204"/>
    <cellStyle name="Vírgula 2 5 5" xfId="328"/>
    <cellStyle name="Vírgula 2 6" xfId="48"/>
    <cellStyle name="Vírgula 2 6 2" xfId="112"/>
    <cellStyle name="Vírgula 2 6 2 2" xfId="271"/>
    <cellStyle name="Vírgula 2 6 3" xfId="209"/>
    <cellStyle name="Vírgula 2 6 4" xfId="333"/>
    <cellStyle name="Vírgula 2 7" xfId="79"/>
    <cellStyle name="Vírgula 2 7 2" xfId="141"/>
    <cellStyle name="Vírgula 2 7 2 2" xfId="300"/>
    <cellStyle name="Vírgula 2 7 3" xfId="238"/>
    <cellStyle name="Vírgula 2 8" xfId="82"/>
    <cellStyle name="Vírgula 2 8 2" xfId="166"/>
    <cellStyle name="Vírgula 2 8 3" xfId="241"/>
    <cellStyle name="Vírgula 2 9" xfId="179"/>
    <cellStyle name="Vírgula 3" xfId="6"/>
    <cellStyle name="Vírgula 3 2" xfId="21"/>
    <cellStyle name="Vírgula 3 2 2" xfId="56"/>
    <cellStyle name="Vírgula 3 2 2 2" xfId="120"/>
    <cellStyle name="Vírgula 3 2 2 2 2" xfId="279"/>
    <cellStyle name="Vírgula 3 2 2 3" xfId="217"/>
    <cellStyle name="Vírgula 3 2 2 4" xfId="341"/>
    <cellStyle name="Vírgula 3 2 3" xfId="90"/>
    <cellStyle name="Vírgula 3 2 3 2" xfId="249"/>
    <cellStyle name="Vírgula 3 2 4" xfId="187"/>
    <cellStyle name="Vírgula 3 2 5" xfId="311"/>
    <cellStyle name="Vírgula 3 3" xfId="27"/>
    <cellStyle name="Vírgula 3 3 2" xfId="61"/>
    <cellStyle name="Vírgula 3 3 2 2" xfId="125"/>
    <cellStyle name="Vírgula 3 3 2 2 2" xfId="284"/>
    <cellStyle name="Vírgula 3 3 2 3" xfId="222"/>
    <cellStyle name="Vírgula 3 3 2 4" xfId="346"/>
    <cellStyle name="Vírgula 3 3 3" xfId="95"/>
    <cellStyle name="Vírgula 3 3 3 2" xfId="254"/>
    <cellStyle name="Vírgula 3 3 4" xfId="192"/>
    <cellStyle name="Vírgula 3 3 5" xfId="316"/>
    <cellStyle name="Vírgula 3 4" xfId="50"/>
    <cellStyle name="Vírgula 3 4 2" xfId="114"/>
    <cellStyle name="Vírgula 3 4 2 2" xfId="273"/>
    <cellStyle name="Vírgula 3 4 3" xfId="211"/>
    <cellStyle name="Vírgula 3 4 4" xfId="335"/>
    <cellStyle name="Vírgula 3 5" xfId="84"/>
    <cellStyle name="Vírgula 3 5 2" xfId="243"/>
    <cellStyle name="Vírgula 3 6" xfId="181"/>
    <cellStyle name="Vírgula 3 7" xfId="305"/>
    <cellStyle name="Vírgula 3 8" xfId="370"/>
    <cellStyle name="Vírgula 4" xfId="13"/>
    <cellStyle name="Vírgula 4 2" xfId="54"/>
    <cellStyle name="Vírgula 4 2 2" xfId="118"/>
    <cellStyle name="Vírgula 4 2 2 2" xfId="277"/>
    <cellStyle name="Vírgula 4 2 3" xfId="215"/>
    <cellStyle name="Vírgula 4 2 4" xfId="339"/>
    <cellStyle name="Vírgula 4 3" xfId="88"/>
    <cellStyle name="Vírgula 4 3 2" xfId="247"/>
    <cellStyle name="Vírgula 4 4" xfId="185"/>
    <cellStyle name="Vírgula 4 5" xfId="309"/>
    <cellStyle name="Vírgula 5" xfId="23"/>
    <cellStyle name="Vírgula 5 2" xfId="57"/>
    <cellStyle name="Vírgula 5 2 2" xfId="121"/>
    <cellStyle name="Vírgula 5 2 2 2" xfId="280"/>
    <cellStyle name="Vírgula 5 2 3" xfId="218"/>
    <cellStyle name="Vírgula 5 2 4" xfId="342"/>
    <cellStyle name="Vírgula 5 3" xfId="91"/>
    <cellStyle name="Vírgula 5 3 2" xfId="250"/>
    <cellStyle name="Vírgula 5 4" xfId="188"/>
    <cellStyle name="Vírgula 5 5" xfId="312"/>
    <cellStyle name="Vírgula 6" xfId="31"/>
    <cellStyle name="Vírgula 6 2" xfId="65"/>
    <cellStyle name="Vírgula 6 2 2" xfId="129"/>
    <cellStyle name="Vírgula 6 2 2 2" xfId="288"/>
    <cellStyle name="Vírgula 6 2 3" xfId="226"/>
    <cellStyle name="Vírgula 6 2 4" xfId="350"/>
    <cellStyle name="Vírgula 6 3" xfId="99"/>
    <cellStyle name="Vírgula 6 3 2" xfId="258"/>
    <cellStyle name="Vírgula 6 4" xfId="196"/>
    <cellStyle name="Vírgula 6 5" xfId="320"/>
    <cellStyle name="Vírgula 7" xfId="33"/>
    <cellStyle name="Vírgula 7 2" xfId="67"/>
    <cellStyle name="Vírgula 7 2 2" xfId="131"/>
    <cellStyle name="Vírgula 7 2 2 2" xfId="290"/>
    <cellStyle name="Vírgula 7 2 3" xfId="228"/>
    <cellStyle name="Vírgula 7 2 4" xfId="352"/>
    <cellStyle name="Vírgula 7 3" xfId="101"/>
    <cellStyle name="Vírgula 7 3 2" xfId="260"/>
    <cellStyle name="Vírgula 7 4" xfId="198"/>
    <cellStyle name="Vírgula 7 5" xfId="322"/>
    <cellStyle name="Vírgula 8" xfId="38"/>
    <cellStyle name="Vírgula 8 2" xfId="71"/>
    <cellStyle name="Vírgula 8 2 2" xfId="133"/>
    <cellStyle name="Vírgula 8 2 2 2" xfId="292"/>
    <cellStyle name="Vírgula 8 2 3" xfId="230"/>
    <cellStyle name="Vírgula 8 2 4" xfId="354"/>
    <cellStyle name="Vírgula 8 3" xfId="103"/>
    <cellStyle name="Vírgula 8 3 2" xfId="262"/>
    <cellStyle name="Vírgula 8 4" xfId="200"/>
    <cellStyle name="Vírgula 8 5" xfId="324"/>
    <cellStyle name="Vírgula 8 6" xfId="369"/>
    <cellStyle name="Vírgula 9" xfId="40"/>
    <cellStyle name="Vírgula 9 2" xfId="72"/>
    <cellStyle name="Vírgula 9 2 2" xfId="134"/>
    <cellStyle name="Vírgula 9 2 2 2" xfId="293"/>
    <cellStyle name="Vírgula 9 2 3" xfId="231"/>
    <cellStyle name="Vírgula 9 2 4" xfId="355"/>
    <cellStyle name="Vírgula 9 3" xfId="104"/>
    <cellStyle name="Vírgula 9 3 2" xfId="263"/>
    <cellStyle name="Vírgula 9 4" xfId="201"/>
    <cellStyle name="Vírgula 9 5" xfId="325"/>
  </cellStyles>
  <dxfs count="2">
    <dxf>
      <fill>
        <patternFill>
          <bgColor theme="1" tint="0.499984740745262"/>
        </patternFill>
      </fill>
    </dxf>
    <dxf>
      <fill>
        <patternFill>
          <bgColor rgb="FFFF0000"/>
        </patternFill>
      </fill>
    </dxf>
  </dxfs>
  <tableStyles count="0" defaultTableStyle="TableStyleMedium2" defaultPivotStyle="PivotStyleMedium9"/>
  <colors>
    <mruColors>
      <color rgb="FFDDFFF4"/>
      <color rgb="FFEAF0F6"/>
      <color rgb="FFA3FF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MPRAS\IS_TJMMG_OCT_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Capa"/>
      <sheetName val="Resumo"/>
      <sheetName val="Plan Orçamentária"/>
      <sheetName val="Curva ABC"/>
      <sheetName val="BDI 01"/>
      <sheetName val="Cronograma físico-financeiro"/>
      <sheetName val="Cotações"/>
      <sheetName val="Leis Sociais"/>
    </sheetNames>
    <sheetDataSet>
      <sheetData sheetId="0"/>
      <sheetData sheetId="1"/>
      <sheetData sheetId="2"/>
      <sheetData sheetId="3">
        <row r="1">
          <cell r="A1" t="str">
            <v xml:space="preserve">PLANILHA ORÇAMENTÁRIA </v>
          </cell>
          <cell r="B1"/>
          <cell r="C1"/>
          <cell r="D1"/>
          <cell r="E1"/>
          <cell r="F1"/>
          <cell r="G1"/>
          <cell r="H1"/>
          <cell r="I1"/>
          <cell r="J1"/>
        </row>
        <row r="2">
          <cell r="A2"/>
          <cell r="B2"/>
          <cell r="C2"/>
          <cell r="D2"/>
          <cell r="E2"/>
          <cell r="F2"/>
          <cell r="G2"/>
          <cell r="H2"/>
          <cell r="I2"/>
          <cell r="J2"/>
        </row>
        <row r="3">
          <cell r="A3" t="str">
            <v xml:space="preserve">Contratante: </v>
          </cell>
          <cell r="B3" t="str">
            <v>Tribunal de Justiça Militar do Estado de Minas Gerais</v>
          </cell>
          <cell r="C3"/>
          <cell r="D3"/>
          <cell r="E3"/>
          <cell r="F3"/>
          <cell r="G3"/>
          <cell r="H3"/>
          <cell r="I3"/>
          <cell r="J3"/>
        </row>
        <row r="4">
          <cell r="A4" t="str">
            <v xml:space="preserve">Objeto: </v>
          </cell>
          <cell r="B4" t="str">
            <v>Adequação Audiovisual Das Salas Das Auditorias da Justiça Militar Estadual (AJME)</v>
          </cell>
          <cell r="C4"/>
          <cell r="D4"/>
          <cell r="E4"/>
          <cell r="F4"/>
          <cell r="G4"/>
          <cell r="H4"/>
          <cell r="I4"/>
          <cell r="J4"/>
        </row>
        <row r="5">
          <cell r="A5" t="str">
            <v xml:space="preserve">Endereço: </v>
          </cell>
          <cell r="B5" t="str">
            <v>Rua Tomás Gonzaga, Nº686, Bairro Lourdes, Cidade Belo Horizonte - MG, CEP: 30180-143</v>
          </cell>
          <cell r="C5"/>
          <cell r="D5"/>
          <cell r="E5"/>
          <cell r="F5"/>
          <cell r="G5"/>
          <cell r="H5"/>
          <cell r="I5"/>
          <cell r="J5"/>
        </row>
        <row r="6">
          <cell r="A6" t="str">
            <v xml:space="preserve">Base: </v>
          </cell>
          <cell r="B6" t="str">
            <v>SETOP(SICOR)-MG 08/2023; SINAPI-MG 09/2023</v>
          </cell>
          <cell r="C6"/>
          <cell r="D6"/>
          <cell r="E6"/>
          <cell r="F6"/>
          <cell r="G6"/>
          <cell r="H6"/>
          <cell r="I6"/>
          <cell r="J6"/>
        </row>
        <row r="7">
          <cell r="A7" t="str">
            <v>BDI:</v>
          </cell>
          <cell r="B7" t="str">
            <v>23,93%</v>
          </cell>
          <cell r="C7" t="str">
            <v>BDI DIF:</v>
          </cell>
          <cell r="D7" t="str">
            <v>15,11% (Materiais)</v>
          </cell>
          <cell r="E7"/>
          <cell r="F7"/>
          <cell r="G7"/>
          <cell r="H7"/>
          <cell r="I7"/>
          <cell r="J7"/>
        </row>
        <row r="8">
          <cell r="A8"/>
          <cell r="B8"/>
          <cell r="C8"/>
          <cell r="D8"/>
          <cell r="E8"/>
          <cell r="F8"/>
          <cell r="G8"/>
          <cell r="H8"/>
          <cell r="I8"/>
          <cell r="J8"/>
        </row>
        <row r="9">
          <cell r="A9" t="str">
            <v>Item</v>
          </cell>
          <cell r="B9" t="str">
            <v>Referência</v>
          </cell>
          <cell r="C9" t="str">
            <v>Código</v>
          </cell>
          <cell r="D9" t="str">
            <v>Descrição</v>
          </cell>
          <cell r="E9" t="str">
            <v>Unid.</v>
          </cell>
          <cell r="F9" t="str">
            <v>Quantidade</v>
          </cell>
          <cell r="G9" t="str">
            <v>Custo</v>
          </cell>
          <cell r="H9"/>
          <cell r="I9" t="str">
            <v>Preço</v>
          </cell>
          <cell r="J9"/>
        </row>
        <row r="10">
          <cell r="A10"/>
          <cell r="B10"/>
          <cell r="C10"/>
          <cell r="D10"/>
          <cell r="E10"/>
          <cell r="F10"/>
          <cell r="G10" t="str">
            <v>Unitário</v>
          </cell>
          <cell r="H10" t="str">
            <v>BDI</v>
          </cell>
          <cell r="I10" t="str">
            <v>Unitário</v>
          </cell>
          <cell r="J10" t="str">
            <v>Total</v>
          </cell>
        </row>
        <row r="11">
          <cell r="A11" t="str">
            <v>1.</v>
          </cell>
          <cell r="B11"/>
          <cell r="C11"/>
          <cell r="D11" t="str">
            <v>Mobilização e serviços técnicos</v>
          </cell>
          <cell r="E11"/>
          <cell r="F11"/>
          <cell r="G11"/>
          <cell r="H11"/>
          <cell r="I11"/>
          <cell r="J11">
            <v>90303.96</v>
          </cell>
        </row>
        <row r="12">
          <cell r="A12" t="str">
            <v>1.1.</v>
          </cell>
          <cell r="B12"/>
          <cell r="C12"/>
          <cell r="D12" t="str">
            <v>Mobilização e administração em obra</v>
          </cell>
          <cell r="E12"/>
          <cell r="F12"/>
          <cell r="G12"/>
          <cell r="H12"/>
          <cell r="I12"/>
          <cell r="J12">
            <v>85664.94</v>
          </cell>
        </row>
        <row r="13">
          <cell r="A13" t="str">
            <v>1.1.1</v>
          </cell>
          <cell r="B13" t="str">
            <v>SETOP-MG</v>
          </cell>
          <cell r="C13" t="str">
            <v>ED-50393</v>
          </cell>
          <cell r="D13" t="str">
            <v>MOBILIZAÇÃO E DESMOBILIZAÇÃO DE OBRA EM CENTRO URBANO OU REGIÃO LIMÍTROFE COM VALOR ENTRE 1.000.000,01 E 3.000.000,00</v>
          </cell>
          <cell r="E13" t="str">
            <v>%</v>
          </cell>
          <cell r="F13">
            <v>3.0000000000000001E-3</v>
          </cell>
          <cell r="G13">
            <v>2234356.4700000002</v>
          </cell>
          <cell r="H13">
            <v>0.23930000000000001</v>
          </cell>
          <cell r="I13">
            <v>2769037.97</v>
          </cell>
          <cell r="J13">
            <v>8307.11</v>
          </cell>
        </row>
        <row r="14">
          <cell r="A14" t="str">
            <v>1.1.2</v>
          </cell>
          <cell r="B14" t="str">
            <v>SETOP-MG</v>
          </cell>
          <cell r="C14" t="str">
            <v>ED-21776</v>
          </cell>
          <cell r="D14" t="str">
            <v>ENCARREGADO GERAL DE OBRAS COM ENCARGOS COMPLEMENTARES</v>
          </cell>
          <cell r="E14" t="str">
            <v>mês</v>
          </cell>
          <cell r="F14">
            <v>5</v>
          </cell>
          <cell r="G14">
            <v>10164.4</v>
          </cell>
          <cell r="H14">
            <v>0.23930000000000001</v>
          </cell>
          <cell r="I14">
            <v>12596.74</v>
          </cell>
          <cell r="J14">
            <v>62983.7</v>
          </cell>
        </row>
        <row r="15">
          <cell r="A15" t="str">
            <v>1.1.3</v>
          </cell>
          <cell r="B15" t="str">
            <v>SETOP-MG</v>
          </cell>
          <cell r="C15" t="str">
            <v>CO-27347</v>
          </cell>
          <cell r="D15" t="str">
            <v>ENGENHEIRO/ARQUITETO, NÍVEL PLENO, INCLUSIVE ENCARGOS COMPLEMENTARES</v>
          </cell>
          <cell r="E15" t="str">
            <v>hora</v>
          </cell>
          <cell r="F15">
            <v>100</v>
          </cell>
          <cell r="G15">
            <v>113.01</v>
          </cell>
          <cell r="H15">
            <v>0.23930000000000001</v>
          </cell>
          <cell r="I15">
            <v>140.05000000000001</v>
          </cell>
          <cell r="J15">
            <v>14005</v>
          </cell>
        </row>
        <row r="16">
          <cell r="A16" t="str">
            <v>1.1.4</v>
          </cell>
          <cell r="B16" t="str">
            <v>SETOP-MG</v>
          </cell>
          <cell r="C16" t="str">
            <v>ED-16660</v>
          </cell>
          <cell r="D16" t="str">
            <v>FORNECIMENTO E COLOCAÇÃO DE PLACA DE OBRA EM CHAPA GALVANIZADA #26, ESP. 0,45 MM, PLOTADA COM ADESIVO VINÍLICO, AFIXADA COM REBITES 4,8X40 MM, EM ESTRUTURA METÁLICA DE METALON 20X20 MM, ESP. 1,25 MM, INCLUSIVE SUPORTE EM EUCALIPTO AUTOCLAVADO PINTADO COM TINTA PVA DUAS (2) DEMÃOS</v>
          </cell>
          <cell r="E16" t="str">
            <v>m2</v>
          </cell>
          <cell r="F16">
            <v>0.96</v>
          </cell>
          <cell r="G16">
            <v>310.26</v>
          </cell>
          <cell r="H16">
            <v>0.23930000000000001</v>
          </cell>
          <cell r="I16">
            <v>384.51</v>
          </cell>
          <cell r="J16">
            <v>369.13</v>
          </cell>
        </row>
        <row r="17">
          <cell r="A17" t="str">
            <v>1.2.</v>
          </cell>
          <cell r="B17" t="str">
            <v/>
          </cell>
          <cell r="C17" t="str">
            <v/>
          </cell>
          <cell r="D17" t="str">
            <v>Projetos e taxas</v>
          </cell>
          <cell r="E17" t="str">
            <v/>
          </cell>
          <cell r="F17"/>
          <cell r="G17"/>
          <cell r="H17"/>
          <cell r="I17"/>
          <cell r="J17">
            <v>4639.0200000000004</v>
          </cell>
        </row>
        <row r="18">
          <cell r="A18" t="str">
            <v>1.2.1</v>
          </cell>
          <cell r="B18" t="str">
            <v>TJM-MG</v>
          </cell>
          <cell r="C18" t="str">
            <v>COT033</v>
          </cell>
          <cell r="D18" t="str">
            <v>Emissão de ART por valor de contrato, conforme tabela 2023 CREA-MG</v>
          </cell>
          <cell r="E18" t="str">
            <v>un</v>
          </cell>
          <cell r="F18">
            <v>2</v>
          </cell>
          <cell r="G18">
            <v>254.59</v>
          </cell>
          <cell r="H18">
            <v>0.23930000000000001</v>
          </cell>
          <cell r="I18">
            <v>315.51</v>
          </cell>
          <cell r="J18">
            <v>631.02</v>
          </cell>
        </row>
        <row r="19">
          <cell r="A19" t="str">
            <v>1.1</v>
          </cell>
          <cell r="B19" t="str">
            <v>TJM-MG</v>
          </cell>
          <cell r="C19" t="str">
            <v>COT032</v>
          </cell>
          <cell r="D19" t="str">
            <v>SERVIÇO DE AS-BUILT</v>
          </cell>
          <cell r="E19" t="str">
            <v>vb</v>
          </cell>
          <cell r="F19">
            <v>1</v>
          </cell>
          <cell r="G19">
            <v>4008</v>
          </cell>
          <cell r="H19">
            <v>0</v>
          </cell>
          <cell r="I19">
            <v>4008</v>
          </cell>
          <cell r="J19">
            <v>4008</v>
          </cell>
        </row>
        <row r="20">
          <cell r="A20" t="str">
            <v>2.</v>
          </cell>
          <cell r="B20"/>
          <cell r="C20"/>
          <cell r="D20" t="str">
            <v>Audiência 04 (4ªAJME)</v>
          </cell>
          <cell r="E20"/>
          <cell r="F20"/>
          <cell r="G20"/>
          <cell r="H20"/>
          <cell r="I20"/>
          <cell r="J20">
            <v>47456.95</v>
          </cell>
        </row>
        <row r="21">
          <cell r="A21" t="str">
            <v>2.1.</v>
          </cell>
          <cell r="B21" t="str">
            <v/>
          </cell>
          <cell r="C21" t="str">
            <v/>
          </cell>
          <cell r="D21" t="str">
            <v>Demolições e retiradas</v>
          </cell>
          <cell r="E21" t="str">
            <v/>
          </cell>
          <cell r="F21"/>
          <cell r="G21"/>
          <cell r="H21"/>
          <cell r="I21"/>
          <cell r="J21">
            <v>910.37</v>
          </cell>
        </row>
        <row r="22">
          <cell r="A22" t="str">
            <v>2.1.1</v>
          </cell>
          <cell r="B22" t="str">
            <v>SINAPI</v>
          </cell>
          <cell r="C22" t="str">
            <v>97640</v>
          </cell>
          <cell r="D22" t="str">
            <v>REMOÇÃO DE FORROS DE DRYWALL, PVC E FIBROMINERAL, DE FORMA MANUAL, SEM REAPROVEITAMENTO. AF_09/2023</v>
          </cell>
          <cell r="E22" t="str">
            <v>m²</v>
          </cell>
          <cell r="F22">
            <v>61.76</v>
          </cell>
          <cell r="G22">
            <v>2.02</v>
          </cell>
          <cell r="H22">
            <v>0.23930000000000001</v>
          </cell>
          <cell r="I22">
            <v>2.5</v>
          </cell>
          <cell r="J22">
            <v>154.4</v>
          </cell>
        </row>
        <row r="23">
          <cell r="A23" t="str">
            <v>2.1.2</v>
          </cell>
          <cell r="B23" t="str">
            <v>SINAPI</v>
          </cell>
          <cell r="C23" t="str">
            <v>97644</v>
          </cell>
          <cell r="D23" t="str">
            <v>REMOÇÃO DE PORTAS, DE FORMA MANUAL, SEM REAPROVEITAMENTO. AF_09/2023</v>
          </cell>
          <cell r="E23" t="str">
            <v>m²</v>
          </cell>
          <cell r="F23">
            <v>3.57</v>
          </cell>
          <cell r="G23">
            <v>9.06</v>
          </cell>
          <cell r="H23">
            <v>0.23930000000000001</v>
          </cell>
          <cell r="I23">
            <v>11.23</v>
          </cell>
          <cell r="J23">
            <v>40.090000000000003</v>
          </cell>
        </row>
        <row r="24">
          <cell r="A24" t="str">
            <v>2.1.3</v>
          </cell>
          <cell r="B24" t="str">
            <v>SETOP-MG</v>
          </cell>
          <cell r="C24" t="str">
            <v>ED-48468</v>
          </cell>
          <cell r="D24" t="str">
            <v>REMOÇÃO MANUAL DE LUMINÁRIA COMERCIAL, EMBUTIDA OU SOBREPOR, COM REAPROVEITAMENTO, INCLUSIVE AFASTAMENTO E EMPILHAMENTO, EXCLUSIVE TRANSPORTE E RETIRADA DO MATERIAL REMOVIDO NÃO REAPROVEITÁVEL</v>
          </cell>
          <cell r="E24" t="str">
            <v>un</v>
          </cell>
          <cell r="F24">
            <v>10</v>
          </cell>
          <cell r="G24">
            <v>10.5</v>
          </cell>
          <cell r="H24">
            <v>0.23930000000000001</v>
          </cell>
          <cell r="I24">
            <v>13.01</v>
          </cell>
          <cell r="J24">
            <v>130.1</v>
          </cell>
        </row>
        <row r="25">
          <cell r="A25" t="str">
            <v>2.1.4</v>
          </cell>
          <cell r="B25" t="str">
            <v>SETOP-MG</v>
          </cell>
          <cell r="C25" t="str">
            <v>ED-50388</v>
          </cell>
          <cell r="D25" t="str">
            <v>MARCENEIRO COM ENCARGOS COMPLEMENTARES</v>
          </cell>
          <cell r="E25" t="str">
            <v>hora</v>
          </cell>
          <cell r="F25">
            <v>2</v>
          </cell>
          <cell r="G25">
            <v>27.16</v>
          </cell>
          <cell r="H25">
            <v>0.23930000000000001</v>
          </cell>
          <cell r="I25">
            <v>33.659999999999997</v>
          </cell>
          <cell r="J25">
            <v>67.319999999999993</v>
          </cell>
        </row>
        <row r="26">
          <cell r="A26" t="str">
            <v>2.1.5</v>
          </cell>
          <cell r="B26" t="str">
            <v>TJM-MG</v>
          </cell>
          <cell r="C26" t="str">
            <v>0005</v>
          </cell>
          <cell r="D26" t="str">
            <v>PROTEÇÃO DO MOBILIÁRIO EXISTENTE, INCLUINDO LONA PLÁSTICA E FITA PARA VEDAÇÃO (CMR: ÁREA DE PROJEÇÃO EM PLANTA)</v>
          </cell>
          <cell r="E26" t="str">
            <v>m²</v>
          </cell>
          <cell r="F26">
            <v>17</v>
          </cell>
          <cell r="G26">
            <v>4.99</v>
          </cell>
          <cell r="H26">
            <v>0.23930000000000001</v>
          </cell>
          <cell r="I26">
            <v>6.18</v>
          </cell>
          <cell r="J26">
            <v>105.06</v>
          </cell>
        </row>
        <row r="27">
          <cell r="A27" t="str">
            <v>2.1.6</v>
          </cell>
          <cell r="B27" t="str">
            <v>SETOP-MG</v>
          </cell>
          <cell r="C27" t="str">
            <v>ED-50373</v>
          </cell>
          <cell r="D27" t="str">
            <v>ELETRICISTA COM ENCARGOS COMPLEMENTARES</v>
          </cell>
          <cell r="E27" t="str">
            <v>hora</v>
          </cell>
          <cell r="F27">
            <v>12</v>
          </cell>
          <cell r="G27">
            <v>27.8</v>
          </cell>
          <cell r="H27">
            <v>0.23930000000000001</v>
          </cell>
          <cell r="I27">
            <v>34.450000000000003</v>
          </cell>
          <cell r="J27">
            <v>413.4</v>
          </cell>
        </row>
        <row r="28">
          <cell r="A28" t="str">
            <v>2.2.</v>
          </cell>
          <cell r="B28" t="str">
            <v/>
          </cell>
          <cell r="C28" t="str">
            <v/>
          </cell>
          <cell r="D28" t="str">
            <v>Pinturas</v>
          </cell>
          <cell r="E28" t="str">
            <v/>
          </cell>
          <cell r="F28"/>
          <cell r="G28"/>
          <cell r="H28"/>
          <cell r="I28"/>
          <cell r="J28">
            <v>1942.79</v>
          </cell>
        </row>
        <row r="29">
          <cell r="A29" t="str">
            <v>2.2.1</v>
          </cell>
          <cell r="B29" t="str">
            <v>SETOP-MG</v>
          </cell>
          <cell r="C29" t="str">
            <v>ED-50514</v>
          </cell>
          <cell r="D29" t="str">
            <v>PREPARAÇÃO PARA EMASSAMENTO OU PINTURA (LÁTEX/ACRÍLICA) EM PAREDE, INCLUSIVE UMA (1) DEMÃO DE SELADOR ACRÍLICO</v>
          </cell>
          <cell r="E29" t="str">
            <v>m2</v>
          </cell>
          <cell r="F29">
            <v>71.400000000000006</v>
          </cell>
          <cell r="G29">
            <v>6.82</v>
          </cell>
          <cell r="H29">
            <v>0.23930000000000001</v>
          </cell>
          <cell r="I29">
            <v>8.4499999999999993</v>
          </cell>
          <cell r="J29">
            <v>603.33000000000004</v>
          </cell>
        </row>
        <row r="30">
          <cell r="A30" t="str">
            <v>2.2.2</v>
          </cell>
          <cell r="B30" t="str">
            <v>SETOP-MG</v>
          </cell>
          <cell r="C30" t="str">
            <v>ED-50451</v>
          </cell>
          <cell r="D30" t="str">
            <v>PINTURA ACRÍLICA EM PAREDE, DUAS (2) DEMÃOS, EXCLUSIVE SELADOR ACRÍLICO E MASSA ACRÍLICA/CORRIDA (PVA)</v>
          </cell>
          <cell r="E30" t="str">
            <v>m2</v>
          </cell>
          <cell r="F30">
            <v>71.400000000000006</v>
          </cell>
          <cell r="G30">
            <v>15.14</v>
          </cell>
          <cell r="H30">
            <v>0.23930000000000001</v>
          </cell>
          <cell r="I30">
            <v>18.760000000000002</v>
          </cell>
          <cell r="J30">
            <v>1339.46</v>
          </cell>
        </row>
        <row r="31">
          <cell r="A31" t="str">
            <v>2.3.</v>
          </cell>
          <cell r="B31"/>
          <cell r="C31"/>
          <cell r="D31" t="str">
            <v>Portas</v>
          </cell>
          <cell r="E31"/>
          <cell r="F31"/>
          <cell r="G31"/>
          <cell r="H31"/>
          <cell r="I31"/>
          <cell r="J31">
            <v>19355.48</v>
          </cell>
        </row>
        <row r="32">
          <cell r="A32" t="str">
            <v>2.3.1</v>
          </cell>
          <cell r="B32" t="str">
            <v>TJM-MG</v>
          </cell>
          <cell r="C32" t="str">
            <v>COMP003</v>
          </cell>
          <cell r="D32" t="str">
            <v>P09: Porta Lisa de Giro acústica 1 folha (Isolante Acústica - 33 à 36 dB-Rw) (0,8x2,1m )</v>
          </cell>
          <cell r="E32" t="str">
            <v>un</v>
          </cell>
          <cell r="F32">
            <v>1</v>
          </cell>
          <cell r="G32">
            <v>7809.04</v>
          </cell>
          <cell r="H32">
            <v>0.23930000000000001</v>
          </cell>
          <cell r="I32">
            <v>9677.74</v>
          </cell>
          <cell r="J32">
            <v>9677.74</v>
          </cell>
        </row>
        <row r="33">
          <cell r="A33" t="str">
            <v>2.3.2</v>
          </cell>
          <cell r="B33" t="str">
            <v>TJM-MG</v>
          </cell>
          <cell r="C33" t="str">
            <v>0004</v>
          </cell>
          <cell r="D33" t="str">
            <v>P10: Porta Lisa de Giro acústica 1 folha (Isolante Acústica - 33 à 36 dB-Rw) (0,9x2,1m )</v>
          </cell>
          <cell r="E33" t="str">
            <v>un</v>
          </cell>
          <cell r="F33">
            <v>1</v>
          </cell>
          <cell r="G33">
            <v>7809.04</v>
          </cell>
          <cell r="H33">
            <v>0.23930000000000001</v>
          </cell>
          <cell r="I33">
            <v>9677.74</v>
          </cell>
          <cell r="J33">
            <v>9677.74</v>
          </cell>
        </row>
        <row r="34">
          <cell r="A34" t="str">
            <v>2.4.</v>
          </cell>
          <cell r="B34"/>
          <cell r="C34"/>
          <cell r="D34" t="str">
            <v>Forros</v>
          </cell>
          <cell r="E34"/>
          <cell r="F34"/>
          <cell r="G34"/>
          <cell r="H34"/>
          <cell r="I34"/>
          <cell r="J34">
            <v>9931.6299999999992</v>
          </cell>
        </row>
        <row r="35">
          <cell r="A35" t="str">
            <v>2.4.1</v>
          </cell>
          <cell r="B35" t="str">
            <v>SINAPI</v>
          </cell>
          <cell r="C35" t="str">
            <v>39513</v>
          </cell>
          <cell r="D35" t="str">
            <v>FORRO DE FIBRA MINERAL EM PLACAS DE 625 X 625 MM, E = 15/16 MM, BORDA REBAIXADA, COM PINTURA ANTIMOFO, APOIADO EM PERFIL DE ACO GALVANIZADO COM 24 MM DE BASE - INSTALADO</v>
          </cell>
          <cell r="E35" t="str">
            <v>m²</v>
          </cell>
          <cell r="F35">
            <v>61.76</v>
          </cell>
          <cell r="G35">
            <v>129.76</v>
          </cell>
          <cell r="H35">
            <v>0.23930000000000001</v>
          </cell>
          <cell r="I35">
            <v>160.81</v>
          </cell>
          <cell r="J35">
            <v>9931.6299999999992</v>
          </cell>
        </row>
        <row r="36">
          <cell r="A36" t="str">
            <v>2.5.</v>
          </cell>
          <cell r="B36"/>
          <cell r="C36"/>
          <cell r="D36" t="str">
            <v>Luminárias</v>
          </cell>
          <cell r="E36"/>
          <cell r="F36"/>
          <cell r="G36"/>
          <cell r="H36"/>
          <cell r="I36"/>
          <cell r="J36">
            <v>9846.9</v>
          </cell>
        </row>
        <row r="37">
          <cell r="A37" t="str">
            <v>2.5.1</v>
          </cell>
          <cell r="B37" t="str">
            <v>SETOP-MG</v>
          </cell>
          <cell r="C37" t="str">
            <v>ED-27076</v>
          </cell>
          <cell r="D37" t="str">
            <v>LUMINÁRIA COMERCIAL COM DIFUSOR DE EMBUTIR COMPLETA, PARA QUATRO (4) LÂMPADAS TUBULARES LED 4X9W-ØT8, TEMPERATURA DA COR 6500K, FORNECIMENTO E INSTALAÇÃO, INCLUSIVE BASE E LÂMPADA</v>
          </cell>
          <cell r="E37" t="str">
            <v>un</v>
          </cell>
          <cell r="F37">
            <v>15</v>
          </cell>
          <cell r="G37">
            <v>529.70000000000005</v>
          </cell>
          <cell r="H37">
            <v>0.23930000000000001</v>
          </cell>
          <cell r="I37">
            <v>656.46</v>
          </cell>
          <cell r="J37">
            <v>9846.9</v>
          </cell>
        </row>
        <row r="38">
          <cell r="A38" t="str">
            <v>2.6.</v>
          </cell>
          <cell r="B38" t="str">
            <v/>
          </cell>
          <cell r="C38" t="str">
            <v/>
          </cell>
          <cell r="D38" t="str">
            <v>Mobiliário</v>
          </cell>
          <cell r="E38" t="str">
            <v/>
          </cell>
          <cell r="F38"/>
          <cell r="G38"/>
          <cell r="H38"/>
          <cell r="I38"/>
          <cell r="J38">
            <v>4700.2099999999991</v>
          </cell>
        </row>
        <row r="39">
          <cell r="A39" t="str">
            <v>2.6.1</v>
          </cell>
          <cell r="B39" t="str">
            <v>TJM-MG</v>
          </cell>
          <cell r="C39" t="str">
            <v>COT001</v>
          </cell>
          <cell r="D39" t="str">
            <v>Mesa de controle para áudio e vídeo com cadeira, com tampo 90x70cm, altura do tampo 77cm, conforme detalhe Prancha 03-03 do projeto de arquitetura (Ref. Mobília para Réu: mobiliário em madeira com 96cm de largura, 83 cm de altura e 42cm de comprimento, com passagem de cabo na parte superior e frontal R=3,5cm, capacidade de suporte de equipamento fixo na parte frontal de até 12kg, conforme DETALHE 4 da prancha P01)</v>
          </cell>
          <cell r="E39" t="str">
            <v>un</v>
          </cell>
          <cell r="F39">
            <v>1</v>
          </cell>
          <cell r="G39">
            <v>2020.67</v>
          </cell>
          <cell r="H39">
            <v>0.23930000000000001</v>
          </cell>
          <cell r="I39">
            <v>2504.2199999999998</v>
          </cell>
          <cell r="J39">
            <v>2504.2199999999998</v>
          </cell>
        </row>
        <row r="40">
          <cell r="A40" t="str">
            <v>2.6.2</v>
          </cell>
          <cell r="B40" t="str">
            <v>SIURB</v>
          </cell>
          <cell r="C40" t="str">
            <v>110275</v>
          </cell>
          <cell r="D40" t="str">
            <v>LAMINADO MELAMÍNICO COLADO, 1,3MM DE ESPESSURA - JUNTAS SECAS</v>
          </cell>
          <cell r="E40" t="str">
            <v>m²</v>
          </cell>
          <cell r="F40">
            <v>8.84</v>
          </cell>
          <cell r="G40">
            <v>194.3</v>
          </cell>
          <cell r="H40">
            <v>0.23930000000000001</v>
          </cell>
          <cell r="I40">
            <v>240.8</v>
          </cell>
          <cell r="J40">
            <v>2128.67</v>
          </cell>
        </row>
        <row r="41">
          <cell r="A41" t="str">
            <v>2.6.3</v>
          </cell>
          <cell r="B41" t="str">
            <v>SETOP-MG</v>
          </cell>
          <cell r="C41" t="str">
            <v>ED-50388</v>
          </cell>
          <cell r="D41" t="str">
            <v>MARCENEIRO COM ENCARGOS COMPLEMENTARES</v>
          </cell>
          <cell r="E41" t="str">
            <v>hora</v>
          </cell>
          <cell r="F41">
            <v>2</v>
          </cell>
          <cell r="G41">
            <v>27.16</v>
          </cell>
          <cell r="H41">
            <v>0.23930000000000001</v>
          </cell>
          <cell r="I41">
            <v>33.659999999999997</v>
          </cell>
          <cell r="J41">
            <v>67.319999999999993</v>
          </cell>
        </row>
        <row r="42">
          <cell r="A42" t="str">
            <v>2.7.</v>
          </cell>
          <cell r="B42" t="str">
            <v/>
          </cell>
          <cell r="C42" t="str">
            <v/>
          </cell>
          <cell r="D42" t="str">
            <v>Limpeza e complementos</v>
          </cell>
          <cell r="E42" t="str">
            <v/>
          </cell>
          <cell r="F42"/>
          <cell r="G42"/>
          <cell r="H42"/>
          <cell r="I42"/>
          <cell r="J42">
            <v>769.56999999999994</v>
          </cell>
        </row>
        <row r="43">
          <cell r="A43" t="str">
            <v>2.7.1</v>
          </cell>
          <cell r="B43" t="str">
            <v>SETOP-MG</v>
          </cell>
          <cell r="C43" t="str">
            <v>ED-50266</v>
          </cell>
          <cell r="D43" t="str">
            <v>LIMPEZA FINAL PARA ENTREGA DA OBRA</v>
          </cell>
          <cell r="E43" t="str">
            <v>m2</v>
          </cell>
          <cell r="F43">
            <v>66.319999999999993</v>
          </cell>
          <cell r="G43">
            <v>7.18</v>
          </cell>
          <cell r="H43">
            <v>0.23930000000000001</v>
          </cell>
          <cell r="I43">
            <v>8.9</v>
          </cell>
          <cell r="J43">
            <v>590.25</v>
          </cell>
        </row>
        <row r="44">
          <cell r="A44" t="str">
            <v>2.7.2</v>
          </cell>
          <cell r="B44" t="str">
            <v>SIURB</v>
          </cell>
          <cell r="C44" t="str">
            <v>010106</v>
          </cell>
          <cell r="D44" t="str">
            <v>CARGA MANUAL E REMOÇÃO DE ENTULHO, INCLUSIVE TRANSPORTE ATÉ 1 KM</v>
          </cell>
          <cell r="E44" t="str">
            <v>m³</v>
          </cell>
          <cell r="F44">
            <v>4</v>
          </cell>
          <cell r="G44">
            <v>36.17</v>
          </cell>
          <cell r="H44">
            <v>0.23930000000000001</v>
          </cell>
          <cell r="I44">
            <v>44.83</v>
          </cell>
          <cell r="J44">
            <v>179.32</v>
          </cell>
        </row>
        <row r="45">
          <cell r="A45" t="str">
            <v>3.</v>
          </cell>
          <cell r="B45"/>
          <cell r="C45"/>
          <cell r="D45" t="str">
            <v>Audiência 01 (1ªAJME)</v>
          </cell>
          <cell r="E45"/>
          <cell r="F45"/>
          <cell r="G45"/>
          <cell r="H45"/>
          <cell r="I45"/>
          <cell r="J45">
            <v>53845.34</v>
          </cell>
        </row>
        <row r="46">
          <cell r="A46" t="str">
            <v>3.1.</v>
          </cell>
          <cell r="B46" t="str">
            <v/>
          </cell>
          <cell r="C46" t="str">
            <v/>
          </cell>
          <cell r="D46" t="str">
            <v>Demolições e retiradas</v>
          </cell>
          <cell r="E46" t="str">
            <v/>
          </cell>
          <cell r="F46"/>
          <cell r="G46"/>
          <cell r="H46"/>
          <cell r="I46"/>
          <cell r="J46">
            <v>1086.57</v>
          </cell>
        </row>
        <row r="47">
          <cell r="A47" t="str">
            <v>3.1.1</v>
          </cell>
          <cell r="B47" t="str">
            <v>SINAPI</v>
          </cell>
          <cell r="C47" t="str">
            <v>97644</v>
          </cell>
          <cell r="D47" t="str">
            <v>REMOÇÃO DE PORTAS, DE FORMA MANUAL, SEM REAPROVEITAMENTO. AF_09/2023</v>
          </cell>
          <cell r="E47" t="str">
            <v>m²</v>
          </cell>
          <cell r="F47">
            <v>5.46</v>
          </cell>
          <cell r="G47">
            <v>9.06</v>
          </cell>
          <cell r="H47">
            <v>0.23930000000000001</v>
          </cell>
          <cell r="I47">
            <v>11.23</v>
          </cell>
          <cell r="J47">
            <v>61.32</v>
          </cell>
        </row>
        <row r="48">
          <cell r="A48" t="str">
            <v>3.1.2</v>
          </cell>
          <cell r="B48" t="str">
            <v>SINAPI</v>
          </cell>
          <cell r="C48" t="str">
            <v>97640</v>
          </cell>
          <cell r="D48" t="str">
            <v>REMOÇÃO DE FORROS DE DRYWALL, PVC E FIBROMINERAL, DE FORMA MANUAL, SEM REAPROVEITAMENTO. AF_09/2023</v>
          </cell>
          <cell r="E48" t="str">
            <v>m²</v>
          </cell>
          <cell r="F48">
            <v>76.67</v>
          </cell>
          <cell r="G48">
            <v>2.02</v>
          </cell>
          <cell r="H48">
            <v>0.23930000000000001</v>
          </cell>
          <cell r="I48">
            <v>2.5</v>
          </cell>
          <cell r="J48">
            <v>191.68</v>
          </cell>
        </row>
        <row r="49">
          <cell r="A49" t="str">
            <v>3.1.3</v>
          </cell>
          <cell r="B49" t="str">
            <v>SETOP-MG</v>
          </cell>
          <cell r="C49" t="str">
            <v>ED-48468</v>
          </cell>
          <cell r="D49" t="str">
            <v>REMOÇÃO MANUAL DE LUMINÁRIA COMERCIAL, EMBUTIDA OU SOBREPOR, COM REAPROVEITAMENTO, INCLUSIVE AFASTAMENTO E EMPILHAMENTO, EXCLUSIVE TRANSPORTE E RETIRADA DO MATERIAL REMOVIDO NÃO REAPROVEITÁVEL</v>
          </cell>
          <cell r="E49" t="str">
            <v>un</v>
          </cell>
          <cell r="F49">
            <v>11</v>
          </cell>
          <cell r="G49">
            <v>10.5</v>
          </cell>
          <cell r="H49">
            <v>0.23930000000000001</v>
          </cell>
          <cell r="I49">
            <v>13.01</v>
          </cell>
          <cell r="J49">
            <v>143.11000000000001</v>
          </cell>
        </row>
        <row r="50">
          <cell r="A50" t="str">
            <v>3.1.4</v>
          </cell>
          <cell r="B50" t="str">
            <v>SETOP-MG</v>
          </cell>
          <cell r="C50" t="str">
            <v>ED-50388</v>
          </cell>
          <cell r="D50" t="str">
            <v>MARCENEIRO COM ENCARGOS COMPLEMENTARES</v>
          </cell>
          <cell r="E50" t="str">
            <v>hora</v>
          </cell>
          <cell r="F50">
            <v>4</v>
          </cell>
          <cell r="G50">
            <v>27.16</v>
          </cell>
          <cell r="H50">
            <v>0.23930000000000001</v>
          </cell>
          <cell r="I50">
            <v>33.659999999999997</v>
          </cell>
          <cell r="J50">
            <v>134.63999999999999</v>
          </cell>
        </row>
        <row r="51">
          <cell r="A51" t="str">
            <v>3.1.5</v>
          </cell>
          <cell r="B51" t="str">
            <v>TJM-MG</v>
          </cell>
          <cell r="C51" t="str">
            <v>0005</v>
          </cell>
          <cell r="D51" t="str">
            <v>PROTEÇÃO DO MOBILIÁRIO EXISTENTE, INCLUINDO LONA PLÁSTICA E FITA PARA VEDAÇÃO (CMR: ÁREA DE PROJEÇÃO EM PLANTA)</v>
          </cell>
          <cell r="E51" t="str">
            <v>m²</v>
          </cell>
          <cell r="F51">
            <v>19</v>
          </cell>
          <cell r="G51">
            <v>4.99</v>
          </cell>
          <cell r="H51">
            <v>0.23930000000000001</v>
          </cell>
          <cell r="I51">
            <v>6.18</v>
          </cell>
          <cell r="J51">
            <v>117.42</v>
          </cell>
        </row>
        <row r="52">
          <cell r="A52" t="str">
            <v>3.1.6</v>
          </cell>
          <cell r="B52" t="str">
            <v>SETOP-MG</v>
          </cell>
          <cell r="C52" t="str">
            <v>ED-50373</v>
          </cell>
          <cell r="D52" t="str">
            <v>ELETRICISTA COM ENCARGOS COMPLEMENTARES</v>
          </cell>
          <cell r="E52" t="str">
            <v>hora</v>
          </cell>
          <cell r="F52">
            <v>12</v>
          </cell>
          <cell r="G52">
            <v>27.8</v>
          </cell>
          <cell r="H52">
            <v>0.23930000000000001</v>
          </cell>
          <cell r="I52">
            <v>34.450000000000003</v>
          </cell>
          <cell r="J52">
            <v>413.4</v>
          </cell>
        </row>
        <row r="53">
          <cell r="A53" t="str">
            <v>3.1.7</v>
          </cell>
          <cell r="B53" t="str">
            <v>SINAPI</v>
          </cell>
          <cell r="C53" t="str">
            <v>97640</v>
          </cell>
          <cell r="D53" t="str">
            <v>REMOÇÃO DE FORROS DE DRYWALL, PVC E FIBROMINERAL, DE FORMA MANUAL, SEM REAPROVEITAMENTO. AF_09/2023</v>
          </cell>
          <cell r="E53" t="str">
            <v>m²</v>
          </cell>
          <cell r="F53">
            <v>10</v>
          </cell>
          <cell r="G53">
            <v>2.02</v>
          </cell>
          <cell r="H53">
            <v>0.23930000000000001</v>
          </cell>
          <cell r="I53">
            <v>2.5</v>
          </cell>
          <cell r="J53">
            <v>25</v>
          </cell>
        </row>
        <row r="54">
          <cell r="A54" t="str">
            <v>3.2.</v>
          </cell>
          <cell r="B54"/>
          <cell r="C54"/>
          <cell r="D54" t="str">
            <v>Paredes e vedações</v>
          </cell>
          <cell r="E54"/>
          <cell r="F54"/>
          <cell r="G54"/>
          <cell r="H54"/>
          <cell r="I54"/>
          <cell r="J54">
            <v>851.01</v>
          </cell>
        </row>
        <row r="55">
          <cell r="A55" t="str">
            <v>3.2.1</v>
          </cell>
          <cell r="B55" t="str">
            <v>SETOP-MG</v>
          </cell>
          <cell r="C55" t="str">
            <v>ED-48209</v>
          </cell>
          <cell r="D55" t="str">
            <v>PAREDE EM CHAPA DE GESSO ACARTONADO (DRYWALL), DIVISÃO ENTRE ÁREAS SECAS DE UMA MESMA UNIDADE (ST/ST), ESP. 115 MM, INCLUSIVE MONTANTES, GUIAS E ACESSÓRIOS, EXCLUSIVE ISOLANTE TÉRMICO/ACÚSTICO</v>
          </cell>
          <cell r="E55" t="str">
            <v>m2</v>
          </cell>
          <cell r="F55">
            <v>2.04</v>
          </cell>
          <cell r="G55">
            <v>95.49</v>
          </cell>
          <cell r="H55">
            <v>0.23930000000000001</v>
          </cell>
          <cell r="I55">
            <v>118.34</v>
          </cell>
          <cell r="J55">
            <v>241.41</v>
          </cell>
        </row>
        <row r="56">
          <cell r="A56" t="str">
            <v>3.2.2</v>
          </cell>
          <cell r="B56" t="str">
            <v>CDHU</v>
          </cell>
          <cell r="C56" t="str">
            <v>32.06.030</v>
          </cell>
          <cell r="D56" t="str">
            <v>Lã de vidro e/ou lã de rocha com espessura de 2´</v>
          </cell>
          <cell r="E56" t="str">
            <v>M2</v>
          </cell>
          <cell r="F56">
            <v>4.08</v>
          </cell>
          <cell r="G56">
            <v>31.25</v>
          </cell>
          <cell r="H56">
            <v>0.23930000000000001</v>
          </cell>
          <cell r="I56">
            <v>38.729999999999997</v>
          </cell>
          <cell r="J56">
            <v>158.02000000000001</v>
          </cell>
        </row>
        <row r="57">
          <cell r="A57" t="str">
            <v>3.2.3</v>
          </cell>
          <cell r="B57" t="str">
            <v>TJM-MG</v>
          </cell>
          <cell r="C57" t="str">
            <v>COMP002</v>
          </cell>
          <cell r="D57" t="str">
            <v>FECHAMENTO DE VÃO ENTRE ESQUADRIA E LAJE EM CONTRAFORRO DE GESSO, COMPOSTO POR UMA FACE SIMPLES SUPERIOR E UMA FACE DUPLA INFERIOR, COM CHAPAS DE GESSO ACARTONADO TIPO ST 12,5MM, ESPAÇAMENTO INTERNO DE 50MM E FIXAÇÃO EM PERFIL STEEL FRAME; VEDAÇÃO ACÚSTICA INTERNA, DIMENSÕES L=17CM, H=7,5CM E COMPRIMENTO CONFORME ESQUADRIA EXISTENTE</v>
          </cell>
          <cell r="E57" t="str">
            <v>m</v>
          </cell>
          <cell r="F57">
            <v>13.73</v>
          </cell>
          <cell r="G57">
            <v>26.54</v>
          </cell>
          <cell r="H57">
            <v>0.23930000000000001</v>
          </cell>
          <cell r="I57">
            <v>32.89</v>
          </cell>
          <cell r="J57">
            <v>451.58</v>
          </cell>
        </row>
        <row r="58">
          <cell r="A58" t="str">
            <v>3.3.</v>
          </cell>
          <cell r="B58" t="str">
            <v/>
          </cell>
          <cell r="C58" t="str">
            <v/>
          </cell>
          <cell r="D58" t="str">
            <v>Pinturas</v>
          </cell>
          <cell r="E58" t="str">
            <v/>
          </cell>
          <cell r="F58"/>
          <cell r="G58"/>
          <cell r="H58"/>
          <cell r="I58"/>
          <cell r="J58">
            <v>2342.6</v>
          </cell>
        </row>
        <row r="59">
          <cell r="A59" t="str">
            <v>3.3.1</v>
          </cell>
          <cell r="B59" t="str">
            <v>SETOP-MG</v>
          </cell>
          <cell r="C59" t="str">
            <v>ED-50514</v>
          </cell>
          <cell r="D59" t="str">
            <v>PREPARAÇÃO PARA EMASSAMENTO OU PINTURA (LÁTEX/ACRÍLICA) EM PAREDE, INCLUSIVE UMA (1) DEMÃO DE SELADOR ACRÍLICO</v>
          </cell>
          <cell r="E59" t="str">
            <v>m2</v>
          </cell>
          <cell r="F59">
            <v>81.89</v>
          </cell>
          <cell r="G59">
            <v>6.82</v>
          </cell>
          <cell r="H59">
            <v>0.23930000000000001</v>
          </cell>
          <cell r="I59">
            <v>8.4499999999999993</v>
          </cell>
          <cell r="J59">
            <v>691.97</v>
          </cell>
        </row>
        <row r="60">
          <cell r="A60" t="str">
            <v>3.3.2</v>
          </cell>
          <cell r="B60" t="str">
            <v>SETOP-MG</v>
          </cell>
          <cell r="C60" t="str">
            <v>ED-50474</v>
          </cell>
          <cell r="D60" t="str">
            <v>EMASSAMENTO EM PAREDE COM MASSA ACRÍLICA, DUAS (2) DEMÃOS, INCLUSIVE LIXAMENTO PARA PINTURA</v>
          </cell>
          <cell r="E60" t="str">
            <v>m2</v>
          </cell>
          <cell r="F60">
            <v>4.03</v>
          </cell>
          <cell r="G60">
            <v>22.9</v>
          </cell>
          <cell r="H60">
            <v>0.23930000000000001</v>
          </cell>
          <cell r="I60">
            <v>28.38</v>
          </cell>
          <cell r="J60">
            <v>114.37</v>
          </cell>
        </row>
        <row r="61">
          <cell r="A61" t="str">
            <v>3.3.3</v>
          </cell>
          <cell r="B61" t="str">
            <v>SETOP-MG</v>
          </cell>
          <cell r="C61" t="str">
            <v>ED-50451</v>
          </cell>
          <cell r="D61" t="str">
            <v>PINTURA ACRÍLICA EM PAREDE, DUAS (2) DEMÃOS, EXCLUSIVE SELADOR ACRÍLICO E MASSA ACRÍLICA/CORRIDA (PVA)</v>
          </cell>
          <cell r="E61" t="str">
            <v>m2</v>
          </cell>
          <cell r="F61">
            <v>81.89</v>
          </cell>
          <cell r="G61">
            <v>15.14</v>
          </cell>
          <cell r="H61">
            <v>0.23930000000000001</v>
          </cell>
          <cell r="I61">
            <v>18.760000000000002</v>
          </cell>
          <cell r="J61">
            <v>1536.26</v>
          </cell>
        </row>
        <row r="62">
          <cell r="A62" t="str">
            <v>3.4.</v>
          </cell>
          <cell r="B62"/>
          <cell r="C62"/>
          <cell r="D62" t="str">
            <v>Portas</v>
          </cell>
          <cell r="E62"/>
          <cell r="F62"/>
          <cell r="G62"/>
          <cell r="H62"/>
          <cell r="I62"/>
          <cell r="J62">
            <v>19355.48</v>
          </cell>
        </row>
        <row r="63">
          <cell r="A63" t="str">
            <v>3.4.1</v>
          </cell>
          <cell r="B63" t="str">
            <v>TJM-MG</v>
          </cell>
          <cell r="C63" t="str">
            <v>COMP003</v>
          </cell>
          <cell r="D63" t="str">
            <v>P09: Porta Lisa de Giro acústica 1 folha (Isolante Acústica - 33 à 36 dB-Rw) (0,8x2,1m )</v>
          </cell>
          <cell r="E63" t="str">
            <v>un</v>
          </cell>
          <cell r="F63">
            <v>1</v>
          </cell>
          <cell r="G63">
            <v>7809.04</v>
          </cell>
          <cell r="H63">
            <v>0.23930000000000001</v>
          </cell>
          <cell r="I63">
            <v>9677.74</v>
          </cell>
          <cell r="J63">
            <v>9677.74</v>
          </cell>
        </row>
        <row r="64">
          <cell r="A64" t="str">
            <v>3.4.2</v>
          </cell>
          <cell r="B64" t="str">
            <v>TJM-MG</v>
          </cell>
          <cell r="C64" t="str">
            <v>0004</v>
          </cell>
          <cell r="D64" t="str">
            <v>P10: Porta Lisa de Giro acústica 1 folha (Isolante Acústica - 33 à 36 dB-Rw) (0,9x2,1m )</v>
          </cell>
          <cell r="E64" t="str">
            <v>un</v>
          </cell>
          <cell r="F64">
            <v>1</v>
          </cell>
          <cell r="G64">
            <v>7809.04</v>
          </cell>
          <cell r="H64">
            <v>0.23930000000000001</v>
          </cell>
          <cell r="I64">
            <v>9677.74</v>
          </cell>
          <cell r="J64">
            <v>9677.74</v>
          </cell>
        </row>
        <row r="65">
          <cell r="A65" t="str">
            <v>3.5.</v>
          </cell>
          <cell r="B65"/>
          <cell r="C65"/>
          <cell r="D65" t="str">
            <v>Forros</v>
          </cell>
          <cell r="E65"/>
          <cell r="F65"/>
          <cell r="G65"/>
          <cell r="H65"/>
          <cell r="I65"/>
          <cell r="J65">
            <v>12895.22</v>
          </cell>
        </row>
        <row r="66">
          <cell r="A66" t="str">
            <v>3.5.1</v>
          </cell>
          <cell r="B66" t="str">
            <v>TJM-MG</v>
          </cell>
          <cell r="C66" t="str">
            <v>COMP001</v>
          </cell>
          <cell r="D66" t="str">
            <v>FECHAMENTO DE FURO EM LAJE COM GESSO EM MASSA E VEDAÇÃO EXTERNA COM PLACA DE GESSO ST APARAFUSADA NA LAJE, CONFORME DETALHE 02, PRANCHA 03-03 DE ARQUITETURA</v>
          </cell>
          <cell r="E66" t="str">
            <v>un</v>
          </cell>
          <cell r="F66">
            <v>18</v>
          </cell>
          <cell r="G66">
            <v>25.37</v>
          </cell>
          <cell r="H66">
            <v>0.23930000000000001</v>
          </cell>
          <cell r="I66">
            <v>31.44</v>
          </cell>
          <cell r="J66">
            <v>565.91999999999996</v>
          </cell>
        </row>
        <row r="67">
          <cell r="A67" t="str">
            <v>3.5.2</v>
          </cell>
          <cell r="B67" t="str">
            <v>SINAPI</v>
          </cell>
          <cell r="C67" t="str">
            <v>39513</v>
          </cell>
          <cell r="D67" t="str">
            <v>FORRO DE FIBRA MINERAL EM PLACAS DE 625 X 625 MM, E = 15/16 MM, BORDA REBAIXADA, COM PINTURA ANTIMOFO, APOIADO EM PERFIL DE ACO GALVANIZADO COM 24 MM DE BASE - INSTALADO</v>
          </cell>
          <cell r="E67" t="str">
            <v>m²</v>
          </cell>
          <cell r="F67">
            <v>76.67</v>
          </cell>
          <cell r="G67">
            <v>129.76</v>
          </cell>
          <cell r="H67">
            <v>0.23930000000000001</v>
          </cell>
          <cell r="I67">
            <v>160.81</v>
          </cell>
          <cell r="J67">
            <v>12329.3</v>
          </cell>
        </row>
        <row r="68">
          <cell r="A68" t="str">
            <v>3.6.</v>
          </cell>
          <cell r="B68"/>
          <cell r="C68"/>
          <cell r="D68" t="str">
            <v>Luminárias</v>
          </cell>
          <cell r="E68"/>
          <cell r="F68"/>
          <cell r="G68"/>
          <cell r="H68"/>
          <cell r="I68"/>
          <cell r="J68">
            <v>12472.74</v>
          </cell>
        </row>
        <row r="69">
          <cell r="A69" t="str">
            <v>3.6.1</v>
          </cell>
          <cell r="B69" t="str">
            <v>SETOP-MG</v>
          </cell>
          <cell r="C69" t="str">
            <v>ED-27076</v>
          </cell>
          <cell r="D69" t="str">
            <v>LUMINÁRIA COMERCIAL COM DIFUSOR DE EMBUTIR COMPLETA, PARA QUATRO (4) LÂMPADAS TUBULARES LED 4X9W-ØT8, TEMPERATURA DA COR 6500K, FORNECIMENTO E INSTALAÇÃO, INCLUSIVE BASE E LÂMPADA</v>
          </cell>
          <cell r="E69" t="str">
            <v>un</v>
          </cell>
          <cell r="F69">
            <v>19</v>
          </cell>
          <cell r="G69">
            <v>529.70000000000005</v>
          </cell>
          <cell r="H69">
            <v>0.23930000000000001</v>
          </cell>
          <cell r="I69">
            <v>656.46</v>
          </cell>
          <cell r="J69">
            <v>12472.74</v>
          </cell>
        </row>
        <row r="70">
          <cell r="A70" t="str">
            <v>3.7.</v>
          </cell>
          <cell r="B70" t="str">
            <v/>
          </cell>
          <cell r="C70" t="str">
            <v/>
          </cell>
          <cell r="D70" t="str">
            <v>Mobiliário</v>
          </cell>
          <cell r="E70" t="str">
            <v/>
          </cell>
          <cell r="F70"/>
          <cell r="G70"/>
          <cell r="H70"/>
          <cell r="I70"/>
          <cell r="J70">
            <v>3934.4700000000003</v>
          </cell>
        </row>
        <row r="71">
          <cell r="A71" t="str">
            <v>3.7.1</v>
          </cell>
          <cell r="B71" t="str">
            <v>TJM-MG</v>
          </cell>
          <cell r="C71" t="str">
            <v>COT001</v>
          </cell>
          <cell r="D71" t="str">
            <v>Mesa de controle para áudio e vídeo com cadeira, com tampo 90x70cm, altura do tampo 77cm, conforme detalhe Prancha 03-03 do projeto de arquitetura (Ref. Mobília para Réu: mobiliário em madeira com 96cm de largura, 83 cm de altura e 42cm de comprimento, com passagem de cabo na parte superior e frontal R=3,5cm, capacidade de suporte de equipamento fixo na parte frontal de até 12kg, conforme DETALHE 4 da prancha P01)</v>
          </cell>
          <cell r="E71" t="str">
            <v>un</v>
          </cell>
          <cell r="F71">
            <v>1</v>
          </cell>
          <cell r="G71">
            <v>2020.67</v>
          </cell>
          <cell r="H71">
            <v>0.23930000000000001</v>
          </cell>
          <cell r="I71">
            <v>2504.2199999999998</v>
          </cell>
          <cell r="J71">
            <v>2504.2199999999998</v>
          </cell>
        </row>
        <row r="72">
          <cell r="A72" t="str">
            <v>3.7.2</v>
          </cell>
          <cell r="B72" t="str">
            <v>SETOP-MG</v>
          </cell>
          <cell r="C72" t="str">
            <v>ED-50388</v>
          </cell>
          <cell r="D72" t="str">
            <v>MARCENEIRO COM ENCARGOS COMPLEMENTARES</v>
          </cell>
          <cell r="E72" t="str">
            <v>hora</v>
          </cell>
          <cell r="F72">
            <v>2</v>
          </cell>
          <cell r="G72">
            <v>27.16</v>
          </cell>
          <cell r="H72">
            <v>0.23930000000000001</v>
          </cell>
          <cell r="I72">
            <v>33.659999999999997</v>
          </cell>
          <cell r="J72">
            <v>67.319999999999993</v>
          </cell>
        </row>
        <row r="73">
          <cell r="A73" t="str">
            <v>3.7.3</v>
          </cell>
          <cell r="B73" t="str">
            <v>SIURB</v>
          </cell>
          <cell r="C73" t="str">
            <v>110275</v>
          </cell>
          <cell r="D73" t="str">
            <v>LAMINADO MELAMÍNICO COLADO, 1,3MM DE ESPESSURA - JUNTAS SECAS</v>
          </cell>
          <cell r="E73" t="str">
            <v>m²</v>
          </cell>
          <cell r="F73">
            <v>5.66</v>
          </cell>
          <cell r="G73">
            <v>194.3</v>
          </cell>
          <cell r="H73">
            <v>0.23930000000000001</v>
          </cell>
          <cell r="I73">
            <v>240.8</v>
          </cell>
          <cell r="J73">
            <v>1362.93</v>
          </cell>
        </row>
        <row r="74">
          <cell r="A74" t="str">
            <v>3.8.</v>
          </cell>
          <cell r="B74" t="str">
            <v/>
          </cell>
          <cell r="C74" t="str">
            <v/>
          </cell>
          <cell r="D74" t="str">
            <v>Limpeza e complementos</v>
          </cell>
          <cell r="E74" t="str">
            <v/>
          </cell>
          <cell r="F74"/>
          <cell r="G74"/>
          <cell r="H74"/>
          <cell r="I74"/>
          <cell r="J74">
            <v>907.25</v>
          </cell>
        </row>
        <row r="75">
          <cell r="A75" t="str">
            <v>3.8.1</v>
          </cell>
          <cell r="B75" t="str">
            <v>SIURB</v>
          </cell>
          <cell r="C75" t="str">
            <v>010106</v>
          </cell>
          <cell r="D75" t="str">
            <v>CARGA MANUAL E REMOÇÃO DE ENTULHO, INCLUSIVE TRANSPORTE ATÉ 1 KM</v>
          </cell>
          <cell r="E75" t="str">
            <v>m³</v>
          </cell>
          <cell r="F75">
            <v>4</v>
          </cell>
          <cell r="G75">
            <v>36.17</v>
          </cell>
          <cell r="H75">
            <v>0.23930000000000001</v>
          </cell>
          <cell r="I75">
            <v>44.83</v>
          </cell>
          <cell r="J75">
            <v>179.32</v>
          </cell>
        </row>
        <row r="76">
          <cell r="A76" t="str">
            <v>3.8.2</v>
          </cell>
          <cell r="B76" t="str">
            <v>SETOP-MG</v>
          </cell>
          <cell r="C76" t="str">
            <v>ED-50266</v>
          </cell>
          <cell r="D76" t="str">
            <v>LIMPEZA FINAL PARA ENTREGA DA OBRA</v>
          </cell>
          <cell r="E76" t="str">
            <v>m2</v>
          </cell>
          <cell r="F76">
            <v>81.790000000000006</v>
          </cell>
          <cell r="G76">
            <v>7.18</v>
          </cell>
          <cell r="H76">
            <v>0.23930000000000001</v>
          </cell>
          <cell r="I76">
            <v>8.9</v>
          </cell>
          <cell r="J76">
            <v>727.93</v>
          </cell>
        </row>
        <row r="77">
          <cell r="A77" t="str">
            <v>4.</v>
          </cell>
          <cell r="B77" t="str">
            <v/>
          </cell>
          <cell r="C77" t="str">
            <v/>
          </cell>
          <cell r="D77" t="str">
            <v>Audiência 02 (2ªAJME)</v>
          </cell>
          <cell r="E77" t="str">
            <v/>
          </cell>
          <cell r="F77"/>
          <cell r="G77"/>
          <cell r="H77"/>
          <cell r="I77"/>
          <cell r="J77">
            <v>62385.93</v>
          </cell>
        </row>
        <row r="78">
          <cell r="A78" t="str">
            <v>4.1.</v>
          </cell>
          <cell r="B78" t="str">
            <v/>
          </cell>
          <cell r="C78" t="str">
            <v/>
          </cell>
          <cell r="D78" t="str">
            <v>Demolições e retiradas</v>
          </cell>
          <cell r="E78" t="str">
            <v/>
          </cell>
          <cell r="F78"/>
          <cell r="G78"/>
          <cell r="H78"/>
          <cell r="I78"/>
          <cell r="J78">
            <v>1061.57</v>
          </cell>
        </row>
        <row r="79">
          <cell r="A79" t="str">
            <v>4.1.1</v>
          </cell>
          <cell r="B79" t="str">
            <v>SINAPI</v>
          </cell>
          <cell r="C79" t="str">
            <v>97640</v>
          </cell>
          <cell r="D79" t="str">
            <v>REMOÇÃO DE FORROS DE DRYWALL, PVC E FIBROMINERAL, DE FORMA MANUAL, SEM REAPROVEITAMENTO. AF_09/2023</v>
          </cell>
          <cell r="E79" t="str">
            <v>m²</v>
          </cell>
          <cell r="F79">
            <v>76.67</v>
          </cell>
          <cell r="G79">
            <v>2.02</v>
          </cell>
          <cell r="H79">
            <v>0.23930000000000001</v>
          </cell>
          <cell r="I79">
            <v>2.5</v>
          </cell>
          <cell r="J79">
            <v>191.68</v>
          </cell>
        </row>
        <row r="80">
          <cell r="A80" t="str">
            <v>4.1.2</v>
          </cell>
          <cell r="B80" t="str">
            <v>SINAPI</v>
          </cell>
          <cell r="C80" t="str">
            <v>97644</v>
          </cell>
          <cell r="D80" t="str">
            <v>REMOÇÃO DE PORTAS, DE FORMA MANUAL, SEM REAPROVEITAMENTO. AF_09/2023</v>
          </cell>
          <cell r="E80" t="str">
            <v>m²</v>
          </cell>
          <cell r="F80">
            <v>5.46</v>
          </cell>
          <cell r="G80">
            <v>9.06</v>
          </cell>
          <cell r="H80">
            <v>0.23930000000000001</v>
          </cell>
          <cell r="I80">
            <v>11.23</v>
          </cell>
          <cell r="J80">
            <v>61.32</v>
          </cell>
        </row>
        <row r="81">
          <cell r="A81" t="str">
            <v>4.1.3</v>
          </cell>
          <cell r="B81" t="str">
            <v>SETOP-MG</v>
          </cell>
          <cell r="C81" t="str">
            <v>ED-48468</v>
          </cell>
          <cell r="D81" t="str">
            <v>REMOÇÃO MANUAL DE LUMINÁRIA COMERCIAL, EMBUTIDA OU SOBREPOR, COM REAPROVEITAMENTO, INCLUSIVE AFASTAMENTO E EMPILHAMENTO, EXCLUSIVE TRANSPORTE E RETIRADA DO MATERIAL REMOVIDO NÃO REAPROVEITÁVEL</v>
          </cell>
          <cell r="E81" t="str">
            <v>un</v>
          </cell>
          <cell r="F81">
            <v>11</v>
          </cell>
          <cell r="G81">
            <v>10.5</v>
          </cell>
          <cell r="H81">
            <v>0.23930000000000001</v>
          </cell>
          <cell r="I81">
            <v>13.01</v>
          </cell>
          <cell r="J81">
            <v>143.11000000000001</v>
          </cell>
        </row>
        <row r="82">
          <cell r="A82" t="str">
            <v>4.1.4</v>
          </cell>
          <cell r="B82" t="str">
            <v>SETOP-MG</v>
          </cell>
          <cell r="C82" t="str">
            <v>ED-50388</v>
          </cell>
          <cell r="D82" t="str">
            <v>MARCENEIRO COM ENCARGOS COMPLEMENTARES</v>
          </cell>
          <cell r="E82" t="str">
            <v>hora</v>
          </cell>
          <cell r="F82">
            <v>4</v>
          </cell>
          <cell r="G82">
            <v>27.16</v>
          </cell>
          <cell r="H82">
            <v>0.23930000000000001</v>
          </cell>
          <cell r="I82">
            <v>33.659999999999997</v>
          </cell>
          <cell r="J82">
            <v>134.63999999999999</v>
          </cell>
        </row>
        <row r="83">
          <cell r="A83" t="str">
            <v>4.1.5</v>
          </cell>
          <cell r="B83" t="str">
            <v>TJM-MG</v>
          </cell>
          <cell r="C83" t="str">
            <v>0005</v>
          </cell>
          <cell r="D83" t="str">
            <v>PROTEÇÃO DO MOBILIÁRIO EXISTENTE, INCLUINDO LONA PLÁSTICA E FITA PARA VEDAÇÃO (CMR: ÁREA DE PROJEÇÃO EM PLANTA)</v>
          </cell>
          <cell r="E83" t="str">
            <v>m²</v>
          </cell>
          <cell r="F83">
            <v>19</v>
          </cell>
          <cell r="G83">
            <v>4.99</v>
          </cell>
          <cell r="H83">
            <v>0.23930000000000001</v>
          </cell>
          <cell r="I83">
            <v>6.18</v>
          </cell>
          <cell r="J83">
            <v>117.42</v>
          </cell>
        </row>
        <row r="84">
          <cell r="A84" t="str">
            <v>4.1.6</v>
          </cell>
          <cell r="B84" t="str">
            <v>SETOP-MG</v>
          </cell>
          <cell r="C84" t="str">
            <v>ED-50373</v>
          </cell>
          <cell r="D84" t="str">
            <v>ELETRICISTA COM ENCARGOS COMPLEMENTARES</v>
          </cell>
          <cell r="E84" t="str">
            <v>hora</v>
          </cell>
          <cell r="F84">
            <v>12</v>
          </cell>
          <cell r="G84">
            <v>27.8</v>
          </cell>
          <cell r="H84">
            <v>0.23930000000000001</v>
          </cell>
          <cell r="I84">
            <v>34.450000000000003</v>
          </cell>
          <cell r="J84">
            <v>413.4</v>
          </cell>
        </row>
        <row r="85">
          <cell r="A85" t="str">
            <v>4.2.</v>
          </cell>
          <cell r="B85" t="str">
            <v/>
          </cell>
          <cell r="C85" t="str">
            <v/>
          </cell>
          <cell r="D85" t="str">
            <v>Paredes e vedações</v>
          </cell>
          <cell r="E85"/>
          <cell r="F85"/>
          <cell r="G85"/>
          <cell r="H85"/>
          <cell r="I85"/>
          <cell r="J85">
            <v>451.58</v>
          </cell>
        </row>
        <row r="86">
          <cell r="A86" t="str">
            <v>4.2.1</v>
          </cell>
          <cell r="B86" t="str">
            <v>TJM-MG</v>
          </cell>
          <cell r="C86" t="str">
            <v>COMP002</v>
          </cell>
          <cell r="D86" t="str">
            <v>FECHAMENTO DE VÃO ENTRE ESQUADRIA E LAJE EM CONTRAFORRO DE GESSO, COMPOSTO POR UMA FACE SIMPLES SUPERIOR E UMA FACE DUPLA INFERIOR, COM CHAPAS DE GESSO ACARTONADO TIPO ST 12,5MM, ESPAÇAMENTO INTERNO DE 50MM E FIXAÇÃO EM PERFIL STEEL FRAME; VEDAÇÃO ACÚSTICA INTERNA, DIMENSÕES L=17CM, H=7,5CM E COMPRIMENTO CONFORME ESQUADRIA EXISTENTE</v>
          </cell>
          <cell r="E86" t="str">
            <v>m</v>
          </cell>
          <cell r="F86">
            <v>13.73</v>
          </cell>
          <cell r="G86">
            <v>26.54</v>
          </cell>
          <cell r="H86">
            <v>0.23930000000000001</v>
          </cell>
          <cell r="I86">
            <v>32.89</v>
          </cell>
          <cell r="J86">
            <v>451.58</v>
          </cell>
        </row>
        <row r="87">
          <cell r="A87" t="str">
            <v>4.3.</v>
          </cell>
          <cell r="B87" t="str">
            <v/>
          </cell>
          <cell r="C87" t="str">
            <v/>
          </cell>
          <cell r="D87" t="str">
            <v>Pinturas</v>
          </cell>
          <cell r="E87" t="str">
            <v/>
          </cell>
          <cell r="F87"/>
          <cell r="G87"/>
          <cell r="H87"/>
          <cell r="I87"/>
          <cell r="J87">
            <v>2130</v>
          </cell>
        </row>
        <row r="88">
          <cell r="A88" t="str">
            <v>4.3.1</v>
          </cell>
          <cell r="B88" t="str">
            <v>SETOP-MG</v>
          </cell>
          <cell r="C88" t="str">
            <v>ED-50451</v>
          </cell>
          <cell r="D88" t="str">
            <v>PINTURA ACRÍLICA EM PAREDE, DUAS (2) DEMÃOS, EXCLUSIVE SELADOR ACRÍLICO E MASSA ACRÍLICA/CORRIDA (PVA)</v>
          </cell>
          <cell r="E88" t="str">
            <v>m2</v>
          </cell>
          <cell r="F88">
            <v>78.28</v>
          </cell>
          <cell r="G88">
            <v>15.14</v>
          </cell>
          <cell r="H88">
            <v>0.23930000000000001</v>
          </cell>
          <cell r="I88">
            <v>18.760000000000002</v>
          </cell>
          <cell r="J88">
            <v>1468.53</v>
          </cell>
        </row>
        <row r="89">
          <cell r="A89" t="str">
            <v>4.3.2</v>
          </cell>
          <cell r="B89" t="str">
            <v>SETOP-MG</v>
          </cell>
          <cell r="C89" t="str">
            <v>ED-50514</v>
          </cell>
          <cell r="D89" t="str">
            <v>PREPARAÇÃO PARA EMASSAMENTO OU PINTURA (LÁTEX/ACRÍLICA) EM PAREDE, INCLUSIVE UMA (1) DEMÃO DE SELADOR ACRÍLICO</v>
          </cell>
          <cell r="E89" t="str">
            <v>m2</v>
          </cell>
          <cell r="F89">
            <v>78.28</v>
          </cell>
          <cell r="G89">
            <v>6.82</v>
          </cell>
          <cell r="H89">
            <v>0.23930000000000001</v>
          </cell>
          <cell r="I89">
            <v>8.4499999999999993</v>
          </cell>
          <cell r="J89">
            <v>661.47</v>
          </cell>
        </row>
        <row r="90">
          <cell r="A90" t="str">
            <v>4.4.</v>
          </cell>
          <cell r="B90" t="str">
            <v/>
          </cell>
          <cell r="C90" t="str">
            <v/>
          </cell>
          <cell r="D90" t="str">
            <v>Portas</v>
          </cell>
          <cell r="E90"/>
          <cell r="F90"/>
          <cell r="G90"/>
          <cell r="H90"/>
          <cell r="I90"/>
          <cell r="J90">
            <v>29033.22</v>
          </cell>
        </row>
        <row r="91">
          <cell r="A91" t="str">
            <v>4.4.1</v>
          </cell>
          <cell r="B91" t="str">
            <v>TJM-MG</v>
          </cell>
          <cell r="C91" t="str">
            <v>0004</v>
          </cell>
          <cell r="D91" t="str">
            <v>P10: Porta Lisa de Giro acústica 1 folha (Isolante Acústica - 33 à 36 dB-Rw) (0,9x2,1m )</v>
          </cell>
          <cell r="E91" t="str">
            <v>un</v>
          </cell>
          <cell r="F91">
            <v>2</v>
          </cell>
          <cell r="G91">
            <v>7809.04</v>
          </cell>
          <cell r="H91">
            <v>0.23930000000000001</v>
          </cell>
          <cell r="I91">
            <v>9677.74</v>
          </cell>
          <cell r="J91">
            <v>19355.48</v>
          </cell>
        </row>
        <row r="92">
          <cell r="A92" t="str">
            <v>4.4.2</v>
          </cell>
          <cell r="B92" t="str">
            <v>TJM-MG</v>
          </cell>
          <cell r="C92" t="str">
            <v>COMP003</v>
          </cell>
          <cell r="D92" t="str">
            <v>P09: Porta Lisa de Giro acústica 1 folha (Isolante Acústica - 33 à 36 dB-Rw) (0,8x2,1m )</v>
          </cell>
          <cell r="E92" t="str">
            <v>un</v>
          </cell>
          <cell r="F92">
            <v>1</v>
          </cell>
          <cell r="G92">
            <v>7809.04</v>
          </cell>
          <cell r="H92">
            <v>0.23930000000000001</v>
          </cell>
          <cell r="I92">
            <v>9677.74</v>
          </cell>
          <cell r="J92">
            <v>9677.74</v>
          </cell>
        </row>
        <row r="93">
          <cell r="A93" t="str">
            <v>4.5.</v>
          </cell>
          <cell r="B93" t="str">
            <v/>
          </cell>
          <cell r="C93" t="str">
            <v/>
          </cell>
          <cell r="D93" t="str">
            <v>Luminárias</v>
          </cell>
          <cell r="E93"/>
          <cell r="F93"/>
          <cell r="G93"/>
          <cell r="H93"/>
          <cell r="I93"/>
          <cell r="J93">
            <v>12472.74</v>
          </cell>
        </row>
        <row r="94">
          <cell r="A94" t="str">
            <v>4.5.1</v>
          </cell>
          <cell r="B94" t="str">
            <v>SETOP-MG</v>
          </cell>
          <cell r="C94" t="str">
            <v>ED-27076</v>
          </cell>
          <cell r="D94" t="str">
            <v>LUMINÁRIA COMERCIAL COM DIFUSOR DE EMBUTIR COMPLETA, PARA QUATRO (4) LÂMPADAS TUBULARES LED 4X9W-ØT8, TEMPERATURA DA COR 6500K, FORNECIMENTO E INSTALAÇÃO, INCLUSIVE BASE E LÂMPADA</v>
          </cell>
          <cell r="E94" t="str">
            <v>un</v>
          </cell>
          <cell r="F94">
            <v>19</v>
          </cell>
          <cell r="G94">
            <v>529.70000000000005</v>
          </cell>
          <cell r="H94">
            <v>0.23930000000000001</v>
          </cell>
          <cell r="I94">
            <v>656.46</v>
          </cell>
          <cell r="J94">
            <v>12472.74</v>
          </cell>
        </row>
        <row r="95">
          <cell r="A95" t="str">
            <v>4.6.</v>
          </cell>
          <cell r="B95" t="str">
            <v/>
          </cell>
          <cell r="C95" t="str">
            <v/>
          </cell>
          <cell r="D95" t="str">
            <v>Forros</v>
          </cell>
          <cell r="E95"/>
          <cell r="F95"/>
          <cell r="G95"/>
          <cell r="H95"/>
          <cell r="I95"/>
          <cell r="J95">
            <v>12395.1</v>
          </cell>
        </row>
        <row r="96">
          <cell r="A96" t="str">
            <v>4.6.1</v>
          </cell>
          <cell r="B96" t="str">
            <v>TJM-MG</v>
          </cell>
          <cell r="C96" t="str">
            <v>COMP001</v>
          </cell>
          <cell r="D96" t="str">
            <v>FECHAMENTO DE FURO EM LAJE COM GESSO EM MASSA E VEDAÇÃO EXTERNA COM PLACA DE GESSO ST APARAFUSADA NA LAJE, CONFORME DETALHE 02, PRANCHA 03-03 DE ARQUITETURA</v>
          </cell>
          <cell r="E96" t="str">
            <v>un</v>
          </cell>
          <cell r="F96">
            <v>18</v>
          </cell>
          <cell r="G96">
            <v>25.37</v>
          </cell>
          <cell r="H96">
            <v>0.23930000000000001</v>
          </cell>
          <cell r="I96">
            <v>31.44</v>
          </cell>
          <cell r="J96">
            <v>565.91999999999996</v>
          </cell>
        </row>
        <row r="97">
          <cell r="A97" t="str">
            <v>4.6.2</v>
          </cell>
          <cell r="B97" t="str">
            <v>SINAPI</v>
          </cell>
          <cell r="C97" t="str">
            <v>39513</v>
          </cell>
          <cell r="D97" t="str">
            <v>FORRO DE FIBRA MINERAL EM PLACAS DE 625 X 625 MM, E = 15/16 MM, BORDA REBAIXADA, COM PINTURA ANTIMOFO, APOIADO EM PERFIL DE ACO GALVANIZADO COM 24 MM DE BASE - INSTALADO</v>
          </cell>
          <cell r="E97" t="str">
            <v>m²</v>
          </cell>
          <cell r="F97">
            <v>73.56</v>
          </cell>
          <cell r="G97">
            <v>129.76</v>
          </cell>
          <cell r="H97">
            <v>0.23930000000000001</v>
          </cell>
          <cell r="I97">
            <v>160.81</v>
          </cell>
          <cell r="J97">
            <v>11829.18</v>
          </cell>
        </row>
        <row r="98">
          <cell r="A98" t="str">
            <v>4.7.</v>
          </cell>
          <cell r="B98" t="str">
            <v/>
          </cell>
          <cell r="C98" t="str">
            <v/>
          </cell>
          <cell r="D98" t="str">
            <v>Mobiliário</v>
          </cell>
          <cell r="E98" t="str">
            <v/>
          </cell>
          <cell r="F98"/>
          <cell r="G98"/>
          <cell r="H98"/>
          <cell r="I98"/>
          <cell r="J98">
            <v>3934.47</v>
          </cell>
        </row>
        <row r="99">
          <cell r="A99" t="str">
            <v>4.7.1</v>
          </cell>
          <cell r="B99" t="str">
            <v>SIURB</v>
          </cell>
          <cell r="C99" t="str">
            <v>110275</v>
          </cell>
          <cell r="D99" t="str">
            <v>LAMINADO MELAMÍNICO COLADO, 1,3MM DE ESPESSURA - JUNTAS SECAS</v>
          </cell>
          <cell r="E99" t="str">
            <v>m²</v>
          </cell>
          <cell r="F99">
            <v>5.66</v>
          </cell>
          <cell r="G99">
            <v>194.3</v>
          </cell>
          <cell r="H99">
            <v>0.23930000000000001</v>
          </cell>
          <cell r="I99">
            <v>240.8</v>
          </cell>
          <cell r="J99">
            <v>1362.93</v>
          </cell>
        </row>
        <row r="100">
          <cell r="A100" t="str">
            <v>4.7.2</v>
          </cell>
          <cell r="B100" t="str">
            <v>SETOP-MG</v>
          </cell>
          <cell r="C100" t="str">
            <v>ED-50388</v>
          </cell>
          <cell r="D100" t="str">
            <v>MARCENEIRO COM ENCARGOS COMPLEMENTARES</v>
          </cell>
          <cell r="E100" t="str">
            <v>hora</v>
          </cell>
          <cell r="F100">
            <v>2</v>
          </cell>
          <cell r="G100">
            <v>27.16</v>
          </cell>
          <cell r="H100">
            <v>0.23930000000000001</v>
          </cell>
          <cell r="I100">
            <v>33.659999999999997</v>
          </cell>
          <cell r="J100">
            <v>67.319999999999993</v>
          </cell>
        </row>
        <row r="101">
          <cell r="A101" t="str">
            <v>4.7.3</v>
          </cell>
          <cell r="B101" t="str">
            <v>TJM-MG</v>
          </cell>
          <cell r="C101" t="str">
            <v>COT001</v>
          </cell>
          <cell r="D101" t="str">
            <v>Mesa de controle para áudio e vídeo com cadeira, com tampo 90x70cm, altura do tampo 77cm, conforme detalhe Prancha 03-03 do projeto de arquitetura (Ref. Mobília para Réu: mobiliário em madeira com 96cm de largura, 83 cm de altura e 42cm de comprimento, com passagem de cabo na parte superior e frontal R=3,5cm, capacidade de suporte de equipamento fixo na parte frontal de até 12kg, conforme DETALHE 4 da prancha P01)</v>
          </cell>
          <cell r="E101" t="str">
            <v>un</v>
          </cell>
          <cell r="F101">
            <v>1</v>
          </cell>
          <cell r="G101">
            <v>2020.67</v>
          </cell>
          <cell r="H101">
            <v>0.23930000000000001</v>
          </cell>
          <cell r="I101">
            <v>2504.2199999999998</v>
          </cell>
          <cell r="J101">
            <v>2504.2199999999998</v>
          </cell>
        </row>
        <row r="102">
          <cell r="A102" t="str">
            <v>4.8.</v>
          </cell>
          <cell r="B102" t="str">
            <v/>
          </cell>
          <cell r="C102" t="str">
            <v/>
          </cell>
          <cell r="D102" t="str">
            <v>Limpeza e complementos</v>
          </cell>
          <cell r="E102" t="str">
            <v/>
          </cell>
          <cell r="F102"/>
          <cell r="G102"/>
          <cell r="H102"/>
          <cell r="I102"/>
          <cell r="J102">
            <v>907.25</v>
          </cell>
        </row>
        <row r="103">
          <cell r="A103" t="str">
            <v>4.8.1</v>
          </cell>
          <cell r="B103" t="str">
            <v>SIURB</v>
          </cell>
          <cell r="C103" t="str">
            <v>010106</v>
          </cell>
          <cell r="D103" t="str">
            <v>CARGA MANUAL E REMOÇÃO DE ENTULHO, INCLUSIVE TRANSPORTE ATÉ 1 KM</v>
          </cell>
          <cell r="E103" t="str">
            <v>m³</v>
          </cell>
          <cell r="F103">
            <v>4</v>
          </cell>
          <cell r="G103">
            <v>36.17</v>
          </cell>
          <cell r="H103">
            <v>0.23930000000000001</v>
          </cell>
          <cell r="I103">
            <v>44.83</v>
          </cell>
          <cell r="J103">
            <v>179.32</v>
          </cell>
        </row>
        <row r="104">
          <cell r="A104" t="str">
            <v>4.8.2</v>
          </cell>
          <cell r="B104" t="str">
            <v>SETOP-MG</v>
          </cell>
          <cell r="C104" t="str">
            <v>ED-50266</v>
          </cell>
          <cell r="D104" t="str">
            <v>LIMPEZA FINAL PARA ENTREGA DA OBRA</v>
          </cell>
          <cell r="E104" t="str">
            <v>m2</v>
          </cell>
          <cell r="F104">
            <v>81.790000000000006</v>
          </cell>
          <cell r="G104">
            <v>7.18</v>
          </cell>
          <cell r="H104">
            <v>0.23930000000000001</v>
          </cell>
          <cell r="I104">
            <v>8.9</v>
          </cell>
          <cell r="J104">
            <v>727.93</v>
          </cell>
        </row>
        <row r="105">
          <cell r="A105" t="str">
            <v>5.</v>
          </cell>
          <cell r="B105" t="str">
            <v/>
          </cell>
          <cell r="C105" t="str">
            <v/>
          </cell>
          <cell r="D105" t="str">
            <v>Audiência 03 (3ªAJME)</v>
          </cell>
          <cell r="E105" t="str">
            <v/>
          </cell>
          <cell r="F105"/>
          <cell r="G105"/>
          <cell r="H105"/>
          <cell r="I105"/>
          <cell r="J105">
            <v>53320.22</v>
          </cell>
        </row>
        <row r="106">
          <cell r="A106" t="str">
            <v>5.1.</v>
          </cell>
          <cell r="B106" t="str">
            <v/>
          </cell>
          <cell r="C106" t="str">
            <v/>
          </cell>
          <cell r="D106" t="str">
            <v>Demolições e retiradas</v>
          </cell>
          <cell r="E106" t="str">
            <v/>
          </cell>
          <cell r="F106"/>
          <cell r="G106"/>
          <cell r="H106"/>
          <cell r="I106"/>
          <cell r="J106">
            <v>1061.57</v>
          </cell>
        </row>
        <row r="107">
          <cell r="A107" t="str">
            <v>5.1.1</v>
          </cell>
          <cell r="B107" t="str">
            <v>SINAPI</v>
          </cell>
          <cell r="C107" t="str">
            <v>97644</v>
          </cell>
          <cell r="D107" t="str">
            <v>REMOÇÃO DE PORTAS, DE FORMA MANUAL, SEM REAPROVEITAMENTO. AF_09/2023</v>
          </cell>
          <cell r="E107" t="str">
            <v>m²</v>
          </cell>
          <cell r="F107">
            <v>5.46</v>
          </cell>
          <cell r="G107">
            <v>9.06</v>
          </cell>
          <cell r="H107">
            <v>0.23930000000000001</v>
          </cell>
          <cell r="I107">
            <v>11.23</v>
          </cell>
          <cell r="J107">
            <v>61.32</v>
          </cell>
        </row>
        <row r="108">
          <cell r="A108" t="str">
            <v>5.1.2</v>
          </cell>
          <cell r="B108" t="str">
            <v>SINAPI</v>
          </cell>
          <cell r="C108" t="str">
            <v>97640</v>
          </cell>
          <cell r="D108" t="str">
            <v>REMOÇÃO DE FORROS DE DRYWALL, PVC E FIBROMINERAL, DE FORMA MANUAL, SEM REAPROVEITAMENTO. AF_09/2023</v>
          </cell>
          <cell r="E108" t="str">
            <v>m²</v>
          </cell>
          <cell r="F108">
            <v>76.67</v>
          </cell>
          <cell r="G108">
            <v>2.02</v>
          </cell>
          <cell r="H108">
            <v>0.23930000000000001</v>
          </cell>
          <cell r="I108">
            <v>2.5</v>
          </cell>
          <cell r="J108">
            <v>191.68</v>
          </cell>
        </row>
        <row r="109">
          <cell r="A109" t="str">
            <v>5.1.3</v>
          </cell>
          <cell r="B109" t="str">
            <v>SETOP-MG</v>
          </cell>
          <cell r="C109" t="str">
            <v>ED-48468</v>
          </cell>
          <cell r="D109" t="str">
            <v>REMOÇÃO MANUAL DE LUMINÁRIA COMERCIAL, EMBUTIDA OU SOBREPOR, COM REAPROVEITAMENTO, INCLUSIVE AFASTAMENTO E EMPILHAMENTO, EXCLUSIVE TRANSPORTE E RETIRADA DO MATERIAL REMOVIDO NÃO REAPROVEITÁVEL</v>
          </cell>
          <cell r="E109" t="str">
            <v>un</v>
          </cell>
          <cell r="F109">
            <v>11</v>
          </cell>
          <cell r="G109">
            <v>10.5</v>
          </cell>
          <cell r="H109">
            <v>0.23930000000000001</v>
          </cell>
          <cell r="I109">
            <v>13.01</v>
          </cell>
          <cell r="J109">
            <v>143.11000000000001</v>
          </cell>
        </row>
        <row r="110">
          <cell r="A110" t="str">
            <v>5.1.4</v>
          </cell>
          <cell r="B110" t="str">
            <v>SETOP-MG</v>
          </cell>
          <cell r="C110" t="str">
            <v>ED-50388</v>
          </cell>
          <cell r="D110" t="str">
            <v>MARCENEIRO COM ENCARGOS COMPLEMENTARES</v>
          </cell>
          <cell r="E110" t="str">
            <v>hora</v>
          </cell>
          <cell r="F110">
            <v>4</v>
          </cell>
          <cell r="G110">
            <v>27.16</v>
          </cell>
          <cell r="H110">
            <v>0.23930000000000001</v>
          </cell>
          <cell r="I110">
            <v>33.659999999999997</v>
          </cell>
          <cell r="J110">
            <v>134.63999999999999</v>
          </cell>
        </row>
        <row r="111">
          <cell r="A111" t="str">
            <v>5.1.5</v>
          </cell>
          <cell r="B111" t="str">
            <v>SETOP-MG</v>
          </cell>
          <cell r="C111" t="str">
            <v>ED-50373</v>
          </cell>
          <cell r="D111" t="str">
            <v>ELETRICISTA COM ENCARGOS COMPLEMENTARES</v>
          </cell>
          <cell r="E111" t="str">
            <v>hora</v>
          </cell>
          <cell r="F111">
            <v>12</v>
          </cell>
          <cell r="G111">
            <v>27.8</v>
          </cell>
          <cell r="H111">
            <v>0.23930000000000001</v>
          </cell>
          <cell r="I111">
            <v>34.450000000000003</v>
          </cell>
          <cell r="J111">
            <v>413.4</v>
          </cell>
        </row>
        <row r="112">
          <cell r="A112" t="str">
            <v>5.1.6</v>
          </cell>
          <cell r="B112" t="str">
            <v>TJM-MG</v>
          </cell>
          <cell r="C112" t="str">
            <v>0005</v>
          </cell>
          <cell r="D112" t="str">
            <v>PROTEÇÃO DO MOBILIÁRIO EXISTENTE, INCLUINDO LONA PLÁSTICA E FITA PARA VEDAÇÃO (CMR: ÁREA DE PROJEÇÃO EM PLANTA)</v>
          </cell>
          <cell r="E112" t="str">
            <v>m²</v>
          </cell>
          <cell r="F112">
            <v>19</v>
          </cell>
          <cell r="G112">
            <v>4.99</v>
          </cell>
          <cell r="H112">
            <v>0.23930000000000001</v>
          </cell>
          <cell r="I112">
            <v>6.18</v>
          </cell>
          <cell r="J112">
            <v>117.42</v>
          </cell>
        </row>
        <row r="113">
          <cell r="A113" t="str">
            <v>5.2.</v>
          </cell>
          <cell r="B113" t="str">
            <v/>
          </cell>
          <cell r="C113" t="str">
            <v/>
          </cell>
          <cell r="D113" t="str">
            <v>Paredes e vedações</v>
          </cell>
          <cell r="E113"/>
          <cell r="F113"/>
          <cell r="G113"/>
          <cell r="H113"/>
          <cell r="I113"/>
          <cell r="J113">
            <v>851.01</v>
          </cell>
        </row>
        <row r="114">
          <cell r="A114" t="str">
            <v>5.2.1</v>
          </cell>
          <cell r="B114" t="str">
            <v>CDHU</v>
          </cell>
          <cell r="C114" t="str">
            <v>32.06.030</v>
          </cell>
          <cell r="D114" t="str">
            <v>Lã de vidro e/ou lã de rocha com espessura de 2´</v>
          </cell>
          <cell r="E114" t="str">
            <v>M2</v>
          </cell>
          <cell r="F114">
            <v>4.08</v>
          </cell>
          <cell r="G114">
            <v>31.25</v>
          </cell>
          <cell r="H114">
            <v>0.23930000000000001</v>
          </cell>
          <cell r="I114">
            <v>38.729999999999997</v>
          </cell>
          <cell r="J114">
            <v>158.02000000000001</v>
          </cell>
        </row>
        <row r="115">
          <cell r="A115" t="str">
            <v>5.2.2</v>
          </cell>
          <cell r="B115" t="str">
            <v>TJM-MG</v>
          </cell>
          <cell r="C115" t="str">
            <v>COMP002</v>
          </cell>
          <cell r="D115" t="str">
            <v>FECHAMENTO DE VÃO ENTRE ESQUADRIA E LAJE EM CONTRAFORRO DE GESSO, COMPOSTO POR UMA FACE SIMPLES SUPERIOR E UMA FACE DUPLA INFERIOR, COM CHAPAS DE GESSO ACARTONADO TIPO ST 12,5MM, ESPAÇAMENTO INTERNO DE 50MM E FIXAÇÃO EM PERFIL STEEL FRAME; VEDAÇÃO ACÚSTICA INTERNA, DIMENSÕES L=17CM, H=7,5CM E COMPRIMENTO CONFORME ESQUADRIA EXISTENTE</v>
          </cell>
          <cell r="E115" t="str">
            <v>m</v>
          </cell>
          <cell r="F115">
            <v>13.73</v>
          </cell>
          <cell r="G115">
            <v>26.54</v>
          </cell>
          <cell r="H115">
            <v>0.23930000000000001</v>
          </cell>
          <cell r="I115">
            <v>32.89</v>
          </cell>
          <cell r="J115">
            <v>451.58</v>
          </cell>
        </row>
        <row r="116">
          <cell r="A116" t="str">
            <v>5.2.3</v>
          </cell>
          <cell r="B116" t="str">
            <v>SETOP-MG</v>
          </cell>
          <cell r="C116" t="str">
            <v>ED-48209</v>
          </cell>
          <cell r="D116" t="str">
            <v>PAREDE EM CHAPA DE GESSO ACARTONADO (DRYWALL), DIVISÃO ENTRE ÁREAS SECAS DE UMA MESMA UNIDADE (ST/ST), ESP. 115 MM, INCLUSIVE MONTANTES, GUIAS E ACESSÓRIOS, EXCLUSIVE ISOLANTE TÉRMICO/ACÚSTICO</v>
          </cell>
          <cell r="E116" t="str">
            <v>m2</v>
          </cell>
          <cell r="F116">
            <v>2.04</v>
          </cell>
          <cell r="G116">
            <v>95.49</v>
          </cell>
          <cell r="H116">
            <v>0.23930000000000001</v>
          </cell>
          <cell r="I116">
            <v>118.34</v>
          </cell>
          <cell r="J116">
            <v>241.41</v>
          </cell>
        </row>
        <row r="117">
          <cell r="A117" t="str">
            <v>5.3.</v>
          </cell>
          <cell r="B117" t="str">
            <v/>
          </cell>
          <cell r="C117" t="str">
            <v/>
          </cell>
          <cell r="D117" t="str">
            <v>Pinturas</v>
          </cell>
          <cell r="E117" t="str">
            <v/>
          </cell>
          <cell r="F117"/>
          <cell r="G117"/>
          <cell r="H117"/>
          <cell r="I117"/>
          <cell r="J117">
            <v>2342.6</v>
          </cell>
        </row>
        <row r="118">
          <cell r="A118" t="str">
            <v>5.3.1</v>
          </cell>
          <cell r="B118" t="str">
            <v>SETOP-MG</v>
          </cell>
          <cell r="C118" t="str">
            <v>ED-50474</v>
          </cell>
          <cell r="D118" t="str">
            <v>EMASSAMENTO EM PAREDE COM MASSA ACRÍLICA, DUAS (2) DEMÃOS, INCLUSIVE LIXAMENTO PARA PINTURA</v>
          </cell>
          <cell r="E118" t="str">
            <v>m2</v>
          </cell>
          <cell r="F118">
            <v>4.03</v>
          </cell>
          <cell r="G118">
            <v>22.9</v>
          </cell>
          <cell r="H118">
            <v>0.23930000000000001</v>
          </cell>
          <cell r="I118">
            <v>28.38</v>
          </cell>
          <cell r="J118">
            <v>114.37</v>
          </cell>
        </row>
        <row r="119">
          <cell r="A119" t="str">
            <v>5.3.2</v>
          </cell>
          <cell r="B119" t="str">
            <v>SETOP-MG</v>
          </cell>
          <cell r="C119" t="str">
            <v>ED-50514</v>
          </cell>
          <cell r="D119" t="str">
            <v>PREPARAÇÃO PARA EMASSAMENTO OU PINTURA (LÁTEX/ACRÍLICA) EM PAREDE, INCLUSIVE UMA (1) DEMÃO DE SELADOR ACRÍLICO</v>
          </cell>
          <cell r="E119" t="str">
            <v>m2</v>
          </cell>
          <cell r="F119">
            <v>81.89</v>
          </cell>
          <cell r="G119">
            <v>6.82</v>
          </cell>
          <cell r="H119">
            <v>0.23930000000000001</v>
          </cell>
          <cell r="I119">
            <v>8.4499999999999993</v>
          </cell>
          <cell r="J119">
            <v>691.97</v>
          </cell>
        </row>
        <row r="120">
          <cell r="A120" t="str">
            <v>5.3.3</v>
          </cell>
          <cell r="B120" t="str">
            <v>SETOP-MG</v>
          </cell>
          <cell r="C120" t="str">
            <v>ED-50451</v>
          </cell>
          <cell r="D120" t="str">
            <v>PINTURA ACRÍLICA EM PAREDE, DUAS (2) DEMÃOS, EXCLUSIVE SELADOR ACRÍLICO E MASSA ACRÍLICA/CORRIDA (PVA)</v>
          </cell>
          <cell r="E120" t="str">
            <v>m2</v>
          </cell>
          <cell r="F120">
            <v>81.89</v>
          </cell>
          <cell r="G120">
            <v>15.14</v>
          </cell>
          <cell r="H120">
            <v>0.23930000000000001</v>
          </cell>
          <cell r="I120">
            <v>18.760000000000002</v>
          </cell>
          <cell r="J120">
            <v>1536.26</v>
          </cell>
        </row>
        <row r="121">
          <cell r="A121" t="str">
            <v>5.4.</v>
          </cell>
          <cell r="B121" t="str">
            <v/>
          </cell>
          <cell r="C121" t="str">
            <v/>
          </cell>
          <cell r="D121" t="str">
            <v>Portas</v>
          </cell>
          <cell r="E121"/>
          <cell r="F121"/>
          <cell r="G121"/>
          <cell r="H121"/>
          <cell r="I121"/>
          <cell r="J121">
            <v>19355.48</v>
          </cell>
        </row>
        <row r="122">
          <cell r="A122" t="str">
            <v>5.4.1</v>
          </cell>
          <cell r="B122" t="str">
            <v>TJM-MG</v>
          </cell>
          <cell r="C122" t="str">
            <v>COMP003</v>
          </cell>
          <cell r="D122" t="str">
            <v>P09: Porta Lisa de Giro acústica 1 folha (Isolante Acústica - 33 à 36 dB-Rw) (0,8x2,1m )</v>
          </cell>
          <cell r="E122" t="str">
            <v>un</v>
          </cell>
          <cell r="F122">
            <v>1</v>
          </cell>
          <cell r="G122">
            <v>7809.04</v>
          </cell>
          <cell r="H122">
            <v>0.23930000000000001</v>
          </cell>
          <cell r="I122">
            <v>9677.74</v>
          </cell>
          <cell r="J122">
            <v>9677.74</v>
          </cell>
        </row>
        <row r="123">
          <cell r="A123" t="str">
            <v>5.4.2</v>
          </cell>
          <cell r="B123" t="str">
            <v>TJM-MG</v>
          </cell>
          <cell r="C123" t="str">
            <v>0004</v>
          </cell>
          <cell r="D123" t="str">
            <v>P10: Porta Lisa de Giro acústica 1 folha (Isolante Acústica - 33 à 36 dB-Rw) (0,9x2,1m )</v>
          </cell>
          <cell r="E123" t="str">
            <v>un</v>
          </cell>
          <cell r="F123">
            <v>1</v>
          </cell>
          <cell r="G123">
            <v>7809.04</v>
          </cell>
          <cell r="H123">
            <v>0.23930000000000001</v>
          </cell>
          <cell r="I123">
            <v>9677.74</v>
          </cell>
          <cell r="J123">
            <v>9677.74</v>
          </cell>
        </row>
        <row r="124">
          <cell r="A124" t="str">
            <v>5.5.</v>
          </cell>
          <cell r="B124" t="str">
            <v/>
          </cell>
          <cell r="C124" t="str">
            <v/>
          </cell>
          <cell r="D124" t="str">
            <v>Luminárias</v>
          </cell>
          <cell r="E124"/>
          <cell r="F124"/>
          <cell r="G124"/>
          <cell r="H124"/>
          <cell r="I124"/>
          <cell r="J124">
            <v>12472.74</v>
          </cell>
        </row>
        <row r="125">
          <cell r="A125" t="str">
            <v>5.5.1</v>
          </cell>
          <cell r="B125" t="str">
            <v>SETOP-MG</v>
          </cell>
          <cell r="C125" t="str">
            <v>ED-27076</v>
          </cell>
          <cell r="D125" t="str">
            <v>LUMINÁRIA COMERCIAL COM DIFUSOR DE EMBUTIR COMPLETA, PARA QUATRO (4) LÂMPADAS TUBULARES LED 4X9W-ØT8, TEMPERATURA DA COR 6500K, FORNECIMENTO E INSTALAÇÃO, INCLUSIVE BASE E LÂMPADA</v>
          </cell>
          <cell r="E125" t="str">
            <v>un</v>
          </cell>
          <cell r="F125">
            <v>19</v>
          </cell>
          <cell r="G125">
            <v>529.70000000000005</v>
          </cell>
          <cell r="H125">
            <v>0.23930000000000001</v>
          </cell>
          <cell r="I125">
            <v>656.46</v>
          </cell>
          <cell r="J125">
            <v>12472.74</v>
          </cell>
        </row>
        <row r="126">
          <cell r="A126" t="str">
            <v>5.6.</v>
          </cell>
          <cell r="B126" t="str">
            <v/>
          </cell>
          <cell r="C126" t="str">
            <v/>
          </cell>
          <cell r="D126" t="str">
            <v>Forros</v>
          </cell>
          <cell r="E126"/>
          <cell r="F126"/>
          <cell r="G126"/>
          <cell r="H126"/>
          <cell r="I126"/>
          <cell r="J126">
            <v>12395.1</v>
          </cell>
        </row>
        <row r="127">
          <cell r="A127" t="str">
            <v>5.6.1</v>
          </cell>
          <cell r="B127" t="str">
            <v>TJM-MG</v>
          </cell>
          <cell r="C127" t="str">
            <v>COMP001</v>
          </cell>
          <cell r="D127" t="str">
            <v>FECHAMENTO DE FURO EM LAJE COM GESSO EM MASSA E VEDAÇÃO EXTERNA COM PLACA DE GESSO ST APARAFUSADA NA LAJE, CONFORME DETALHE 02, PRANCHA 03-03 DE ARQUITETURA</v>
          </cell>
          <cell r="E127" t="str">
            <v>un</v>
          </cell>
          <cell r="F127">
            <v>18</v>
          </cell>
          <cell r="G127">
            <v>25.37</v>
          </cell>
          <cell r="H127">
            <v>0.23930000000000001</v>
          </cell>
          <cell r="I127">
            <v>31.44</v>
          </cell>
          <cell r="J127">
            <v>565.91999999999996</v>
          </cell>
        </row>
        <row r="128">
          <cell r="A128" t="str">
            <v>5.6.2</v>
          </cell>
          <cell r="B128" t="str">
            <v>SINAPI</v>
          </cell>
          <cell r="C128" t="str">
            <v>39513</v>
          </cell>
          <cell r="D128" t="str">
            <v>FORRO DE FIBRA MINERAL EM PLACAS DE 625 X 625 MM, E = 15/16 MM, BORDA REBAIXADA, COM PINTURA ANTIMOFO, APOIADO EM PERFIL DE ACO GALVANIZADO COM 24 MM DE BASE - INSTALADO</v>
          </cell>
          <cell r="E128" t="str">
            <v>m²</v>
          </cell>
          <cell r="F128">
            <v>73.56</v>
          </cell>
          <cell r="G128">
            <v>129.76</v>
          </cell>
          <cell r="H128">
            <v>0.23930000000000001</v>
          </cell>
          <cell r="I128">
            <v>160.81</v>
          </cell>
          <cell r="J128">
            <v>11829.18</v>
          </cell>
        </row>
        <row r="129">
          <cell r="A129" t="str">
            <v>5.7.</v>
          </cell>
          <cell r="B129" t="str">
            <v/>
          </cell>
          <cell r="C129" t="str">
            <v/>
          </cell>
          <cell r="D129" t="str">
            <v>Mobiliário</v>
          </cell>
          <cell r="E129" t="str">
            <v/>
          </cell>
          <cell r="F129"/>
          <cell r="G129"/>
          <cell r="H129"/>
          <cell r="I129"/>
          <cell r="J129">
            <v>3934.4700000000003</v>
          </cell>
        </row>
        <row r="130">
          <cell r="A130" t="str">
            <v>5.7.1</v>
          </cell>
          <cell r="B130" t="str">
            <v>TJM-MG</v>
          </cell>
          <cell r="C130" t="str">
            <v>COT001</v>
          </cell>
          <cell r="D130" t="str">
            <v>Mesa de controle para áudio e vídeo com cadeira, com tampo 90x70cm, altura do tampo 77cm, conforme detalhe Prancha 03-03 do projeto de arquitetura (Ref. Mobília para Réu: mobiliário em madeira com 96cm de largura, 83 cm de altura e 42cm de comprimento, com passagem de cabo na parte superior e frontal R=3,5cm, capacidade de suporte de equipamento fixo na parte frontal de até 12kg, conforme DETALHE 4 da prancha P01)</v>
          </cell>
          <cell r="E130" t="str">
            <v>un</v>
          </cell>
          <cell r="F130">
            <v>1</v>
          </cell>
          <cell r="G130">
            <v>2020.67</v>
          </cell>
          <cell r="H130">
            <v>0.23930000000000001</v>
          </cell>
          <cell r="I130">
            <v>2504.2199999999998</v>
          </cell>
          <cell r="J130">
            <v>2504.2199999999998</v>
          </cell>
        </row>
        <row r="131">
          <cell r="A131" t="str">
            <v>5.7.2</v>
          </cell>
          <cell r="B131" t="str">
            <v>SETOP-MG</v>
          </cell>
          <cell r="C131" t="str">
            <v>ED-50388</v>
          </cell>
          <cell r="D131" t="str">
            <v>MARCENEIRO COM ENCARGOS COMPLEMENTARES</v>
          </cell>
          <cell r="E131" t="str">
            <v>hora</v>
          </cell>
          <cell r="F131">
            <v>2</v>
          </cell>
          <cell r="G131">
            <v>27.16</v>
          </cell>
          <cell r="H131">
            <v>0.23930000000000001</v>
          </cell>
          <cell r="I131">
            <v>33.659999999999997</v>
          </cell>
          <cell r="J131">
            <v>67.319999999999993</v>
          </cell>
        </row>
        <row r="132">
          <cell r="A132" t="str">
            <v>5.7.3</v>
          </cell>
          <cell r="B132" t="str">
            <v>SIURB</v>
          </cell>
          <cell r="C132" t="str">
            <v>110275</v>
          </cell>
          <cell r="D132" t="str">
            <v>LAMINADO MELAMÍNICO COLADO, 1,3MM DE ESPESSURA - JUNTAS SECAS</v>
          </cell>
          <cell r="E132" t="str">
            <v>m²</v>
          </cell>
          <cell r="F132">
            <v>5.66</v>
          </cell>
          <cell r="G132">
            <v>194.3</v>
          </cell>
          <cell r="H132">
            <v>0.23930000000000001</v>
          </cell>
          <cell r="I132">
            <v>240.8</v>
          </cell>
          <cell r="J132">
            <v>1362.93</v>
          </cell>
        </row>
        <row r="133">
          <cell r="A133" t="str">
            <v>5.8.</v>
          </cell>
          <cell r="B133" t="str">
            <v/>
          </cell>
          <cell r="C133" t="str">
            <v/>
          </cell>
          <cell r="D133" t="str">
            <v>Limpeza e complementos</v>
          </cell>
          <cell r="E133" t="str">
            <v/>
          </cell>
          <cell r="F133"/>
          <cell r="G133"/>
          <cell r="H133"/>
          <cell r="I133"/>
          <cell r="J133">
            <v>907.25</v>
          </cell>
        </row>
        <row r="134">
          <cell r="A134" t="str">
            <v>5.8.1</v>
          </cell>
          <cell r="B134" t="str">
            <v>SIURB</v>
          </cell>
          <cell r="C134" t="str">
            <v>010106</v>
          </cell>
          <cell r="D134" t="str">
            <v>CARGA MANUAL E REMOÇÃO DE ENTULHO, INCLUSIVE TRANSPORTE ATÉ 1 KM</v>
          </cell>
          <cell r="E134" t="str">
            <v>m³</v>
          </cell>
          <cell r="F134">
            <v>4</v>
          </cell>
          <cell r="G134">
            <v>36.17</v>
          </cell>
          <cell r="H134">
            <v>0.23930000000000001</v>
          </cell>
          <cell r="I134">
            <v>44.83</v>
          </cell>
          <cell r="J134">
            <v>179.32</v>
          </cell>
        </row>
        <row r="135">
          <cell r="A135" t="str">
            <v>5.8.2</v>
          </cell>
          <cell r="B135" t="str">
            <v>SETOP-MG</v>
          </cell>
          <cell r="C135" t="str">
            <v>ED-50266</v>
          </cell>
          <cell r="D135" t="str">
            <v>LIMPEZA FINAL PARA ENTREGA DA OBRA</v>
          </cell>
          <cell r="E135" t="str">
            <v>m2</v>
          </cell>
          <cell r="F135">
            <v>81.790000000000006</v>
          </cell>
          <cell r="G135">
            <v>7.18</v>
          </cell>
          <cell r="H135">
            <v>0.23930000000000001</v>
          </cell>
          <cell r="I135">
            <v>8.9</v>
          </cell>
          <cell r="J135">
            <v>727.93</v>
          </cell>
        </row>
        <row r="136">
          <cell r="A136" t="str">
            <v>6.</v>
          </cell>
          <cell r="B136" t="str">
            <v/>
          </cell>
          <cell r="C136" t="str">
            <v/>
          </cell>
          <cell r="D136" t="str">
            <v>Equipamentos e instalações da áudio e vídeo</v>
          </cell>
          <cell r="E136" t="str">
            <v/>
          </cell>
          <cell r="F136"/>
          <cell r="G136"/>
          <cell r="H136" t="str">
            <v>* Ver Nota 1</v>
          </cell>
          <cell r="I136"/>
          <cell r="J136">
            <v>1912625.2799999998</v>
          </cell>
        </row>
        <row r="137">
          <cell r="A137" t="str">
            <v>6.1.</v>
          </cell>
          <cell r="B137" t="str">
            <v/>
          </cell>
          <cell r="C137" t="str">
            <v/>
          </cell>
          <cell r="D137" t="str">
            <v>Cabos, Conectres e conduítes</v>
          </cell>
          <cell r="E137" t="str">
            <v/>
          </cell>
          <cell r="F137"/>
          <cell r="G137"/>
          <cell r="H137"/>
          <cell r="I137"/>
          <cell r="J137">
            <v>28652.739999999998</v>
          </cell>
        </row>
        <row r="138">
          <cell r="A138" t="str">
            <v>6.1.1</v>
          </cell>
          <cell r="B138" t="str">
            <v>TJM-MG</v>
          </cell>
          <cell r="C138" t="str">
            <v>COT039</v>
          </cell>
          <cell r="D138" t="str">
            <v>CABO BLINDADO BALANCEADO 22A WG</v>
          </cell>
          <cell r="E138" t="str">
            <v>m</v>
          </cell>
          <cell r="F138">
            <v>70</v>
          </cell>
          <cell r="G138">
            <v>21.83</v>
          </cell>
          <cell r="H138">
            <v>0</v>
          </cell>
          <cell r="I138">
            <v>21.83</v>
          </cell>
          <cell r="J138">
            <v>1528.1</v>
          </cell>
        </row>
        <row r="139">
          <cell r="A139" t="str">
            <v>6.1.2</v>
          </cell>
          <cell r="B139" t="str">
            <v>TJM-MG</v>
          </cell>
          <cell r="C139" t="str">
            <v>COT038</v>
          </cell>
          <cell r="D139" t="str">
            <v>CABO HDMI (10 metros)</v>
          </cell>
          <cell r="E139" t="str">
            <v>m</v>
          </cell>
          <cell r="F139">
            <v>12</v>
          </cell>
          <cell r="G139">
            <v>152.66999999999999</v>
          </cell>
          <cell r="H139">
            <v>0</v>
          </cell>
          <cell r="I139">
            <v>152.66999999999999</v>
          </cell>
          <cell r="J139">
            <v>1832.04</v>
          </cell>
        </row>
        <row r="140">
          <cell r="A140" t="str">
            <v>6.1.3</v>
          </cell>
          <cell r="B140" t="str">
            <v>TJM-MG</v>
          </cell>
          <cell r="C140" t="str">
            <v>COT037</v>
          </cell>
          <cell r="D140" t="str">
            <v>CABO HDMI (3 metros)</v>
          </cell>
          <cell r="E140" t="str">
            <v>m</v>
          </cell>
          <cell r="F140">
            <v>56</v>
          </cell>
          <cell r="G140">
            <v>50</v>
          </cell>
          <cell r="H140">
            <v>0</v>
          </cell>
          <cell r="I140">
            <v>50</v>
          </cell>
          <cell r="J140">
            <v>2800</v>
          </cell>
        </row>
        <row r="141">
          <cell r="A141" t="str">
            <v>6.1.4</v>
          </cell>
          <cell r="B141" t="str">
            <v>TJM-MG</v>
          </cell>
          <cell r="C141" t="str">
            <v>COT035</v>
          </cell>
          <cell r="D141" t="str">
            <v>CABO PAR TRANÇADO 2X2, 5mm2 POLARIZADO</v>
          </cell>
          <cell r="E141" t="str">
            <v>m</v>
          </cell>
          <cell r="F141">
            <v>368</v>
          </cell>
          <cell r="G141">
            <v>13.33</v>
          </cell>
          <cell r="H141">
            <v>0</v>
          </cell>
          <cell r="I141">
            <v>13.33</v>
          </cell>
          <cell r="J141">
            <v>4905.4399999999996</v>
          </cell>
        </row>
        <row r="142">
          <cell r="A142" t="str">
            <v>6.1.5</v>
          </cell>
          <cell r="B142" t="str">
            <v>TJM-MG</v>
          </cell>
          <cell r="C142" t="str">
            <v>COT036</v>
          </cell>
          <cell r="D142" t="str">
            <v>CABO 5DI RG6</v>
          </cell>
          <cell r="E142" t="str">
            <v>m</v>
          </cell>
          <cell r="F142">
            <v>276</v>
          </cell>
          <cell r="G142">
            <v>26.33</v>
          </cell>
          <cell r="H142">
            <v>0</v>
          </cell>
          <cell r="I142">
            <v>26.33</v>
          </cell>
          <cell r="J142">
            <v>7267.08</v>
          </cell>
        </row>
        <row r="143">
          <cell r="A143" t="str">
            <v>6.1.6</v>
          </cell>
          <cell r="B143" t="str">
            <v>TJM-MG</v>
          </cell>
          <cell r="C143" t="str">
            <v>COT034</v>
          </cell>
          <cell r="D143" t="str">
            <v>CABO U/UTP CAT5e</v>
          </cell>
          <cell r="E143" t="str">
            <v>m</v>
          </cell>
          <cell r="F143">
            <v>690</v>
          </cell>
          <cell r="G143">
            <v>6.39</v>
          </cell>
          <cell r="H143">
            <v>0</v>
          </cell>
          <cell r="I143">
            <v>6.39</v>
          </cell>
          <cell r="J143">
            <v>4409.1000000000004</v>
          </cell>
        </row>
        <row r="144">
          <cell r="A144" t="str">
            <v>6.1.7</v>
          </cell>
          <cell r="B144" t="str">
            <v>TJM-MG</v>
          </cell>
          <cell r="C144" t="str">
            <v>COT045</v>
          </cell>
          <cell r="D144" t="str">
            <v>CONDULETE 1/2" PVC</v>
          </cell>
          <cell r="E144" t="str">
            <v>un</v>
          </cell>
          <cell r="F144">
            <v>30</v>
          </cell>
          <cell r="G144">
            <v>16</v>
          </cell>
          <cell r="H144">
            <v>0</v>
          </cell>
          <cell r="I144">
            <v>16</v>
          </cell>
          <cell r="J144">
            <v>480</v>
          </cell>
        </row>
        <row r="145">
          <cell r="A145" t="str">
            <v>6.1.8</v>
          </cell>
          <cell r="B145" t="str">
            <v>TJM-MG</v>
          </cell>
          <cell r="C145" t="str">
            <v>COT040</v>
          </cell>
          <cell r="D145" t="str">
            <v>CONECTOR HDMI FÊMEA</v>
          </cell>
          <cell r="E145" t="str">
            <v>un</v>
          </cell>
          <cell r="F145">
            <v>2</v>
          </cell>
          <cell r="G145">
            <v>22.5</v>
          </cell>
          <cell r="H145">
            <v>0</v>
          </cell>
          <cell r="I145">
            <v>22.5</v>
          </cell>
          <cell r="J145">
            <v>45</v>
          </cell>
        </row>
        <row r="146">
          <cell r="A146" t="str">
            <v>6.1.9</v>
          </cell>
          <cell r="B146" t="str">
            <v>TJM-MG</v>
          </cell>
          <cell r="C146" t="str">
            <v>COT041</v>
          </cell>
          <cell r="D146" t="str">
            <v>CONECTOR RJ45 GIGALAN CAT5e FÊMEA</v>
          </cell>
          <cell r="E146" t="str">
            <v>un</v>
          </cell>
          <cell r="F146">
            <v>60</v>
          </cell>
          <cell r="G146">
            <v>32.83</v>
          </cell>
          <cell r="H146">
            <v>0</v>
          </cell>
          <cell r="I146">
            <v>32.83</v>
          </cell>
          <cell r="J146">
            <v>1969.8</v>
          </cell>
        </row>
        <row r="147">
          <cell r="A147" t="str">
            <v>6.1.10</v>
          </cell>
          <cell r="B147" t="str">
            <v>TJM-MG</v>
          </cell>
          <cell r="C147" t="str">
            <v>COT042</v>
          </cell>
          <cell r="D147" t="str">
            <v>CONECTOR RJ45 GIGALAN CAT5e MACHO</v>
          </cell>
          <cell r="E147" t="str">
            <v>un</v>
          </cell>
          <cell r="F147">
            <v>60</v>
          </cell>
          <cell r="G147">
            <v>36.17</v>
          </cell>
          <cell r="H147">
            <v>0</v>
          </cell>
          <cell r="I147">
            <v>36.17</v>
          </cell>
          <cell r="J147">
            <v>2170.1999999999998</v>
          </cell>
        </row>
        <row r="148">
          <cell r="A148" t="str">
            <v>6.1.11</v>
          </cell>
          <cell r="B148" t="str">
            <v>TJM-MG</v>
          </cell>
          <cell r="C148" t="str">
            <v>COT044</v>
          </cell>
          <cell r="D148" t="str">
            <v>ELETRODUTO CORRUGADO DN2D 1/2"</v>
          </cell>
          <cell r="E148" t="str">
            <v>un</v>
          </cell>
          <cell r="F148">
            <v>240</v>
          </cell>
          <cell r="G148">
            <v>4.41</v>
          </cell>
          <cell r="H148">
            <v>0</v>
          </cell>
          <cell r="I148">
            <v>4.41</v>
          </cell>
          <cell r="J148">
            <v>1058.4000000000001</v>
          </cell>
        </row>
        <row r="149">
          <cell r="A149" t="str">
            <v>6.1.12</v>
          </cell>
          <cell r="B149" t="str">
            <v>SUDECAP</v>
          </cell>
          <cell r="C149" t="str">
            <v>11.11.01</v>
          </cell>
          <cell r="D149" t="str">
            <v>ELETROCALHA - ELETROCALHA PERFURADA CH. 24 C/TAMPA - 100X50 MM</v>
          </cell>
          <cell r="E149" t="str">
            <v>m</v>
          </cell>
          <cell r="F149">
            <v>4.7</v>
          </cell>
          <cell r="G149">
            <v>39.909999999999997</v>
          </cell>
          <cell r="H149">
            <v>0</v>
          </cell>
          <cell r="I149">
            <v>39.909999999999997</v>
          </cell>
          <cell r="J149">
            <v>187.58</v>
          </cell>
        </row>
        <row r="150">
          <cell r="A150" t="str">
            <v>6.2.</v>
          </cell>
          <cell r="B150" t="str">
            <v/>
          </cell>
          <cell r="C150" t="str">
            <v/>
          </cell>
          <cell r="D150" t="str">
            <v>Serviços</v>
          </cell>
          <cell r="E150" t="str">
            <v/>
          </cell>
          <cell r="F150"/>
          <cell r="G150"/>
          <cell r="H150"/>
          <cell r="I150"/>
          <cell r="J150">
            <v>217083.11000000002</v>
          </cell>
        </row>
        <row r="151">
          <cell r="A151" t="str">
            <v>6.2.1</v>
          </cell>
          <cell r="B151" t="str">
            <v>TJM-MG</v>
          </cell>
          <cell r="C151" t="str">
            <v>COT028</v>
          </cell>
          <cell r="D151" t="str">
            <v>SERVIÇO DE MONTAGEM E INSTALAÇÃO: efetuar toda a montagem e instalação dos equipamentos deste projeto, incluindo fornecimento de cabeamentos necessários para interligação e correto funcionamento do sistema, e no caso de necessidade da recomposição de forros de gesso devido a intervenções, deverá estar incluso no escopo deste item.</v>
          </cell>
          <cell r="E151" t="str">
            <v>vb</v>
          </cell>
          <cell r="F151">
            <v>1</v>
          </cell>
          <cell r="G151">
            <v>141258.42000000001</v>
          </cell>
          <cell r="H151">
            <v>0</v>
          </cell>
          <cell r="I151">
            <v>141258.42000000001</v>
          </cell>
          <cell r="J151">
            <v>141258.42000000001</v>
          </cell>
        </row>
        <row r="152">
          <cell r="A152" t="str">
            <v>6.2.2</v>
          </cell>
          <cell r="B152" t="str">
            <v>TJM-MG</v>
          </cell>
          <cell r="C152" t="str">
            <v>COT029</v>
          </cell>
          <cell r="D152" t="str">
            <v>SERVIÇO DE CONFIGURAÇÃO E PROGRAMAÇÃO: Deverá ser realizada a configuração e programação completa do sistema e das interfaces gráficas do painel touch, seguindo manual de marca do órgão; a interface de controle deverá ser elaborada após reunião entre a empresa contratada e representantes do órgão público para definir as formas de uso; as licenças adicionais necessárias para o funcionamento devem ser inclusas neste serviço.</v>
          </cell>
          <cell r="E152" t="str">
            <v>vb</v>
          </cell>
          <cell r="F152">
            <v>1</v>
          </cell>
          <cell r="G152">
            <v>71840.69</v>
          </cell>
          <cell r="H152">
            <v>0</v>
          </cell>
          <cell r="I152">
            <v>71840.69</v>
          </cell>
          <cell r="J152">
            <v>71840.69</v>
          </cell>
        </row>
        <row r="153">
          <cell r="A153" t="str">
            <v>6.2.3</v>
          </cell>
          <cell r="B153" t="str">
            <v>TJM-MG</v>
          </cell>
          <cell r="C153" t="str">
            <v>COT031</v>
          </cell>
          <cell r="D153" t="str">
            <v>SERVIÇO DE OPERAÇÃO ASSISTIDA: Deverá ser um serviço de operação assistida de 3 diárias, agendadas previamente pelo órgão após a entrega do sistema.</v>
          </cell>
          <cell r="E153" t="str">
            <v>vb</v>
          </cell>
          <cell r="F153">
            <v>1</v>
          </cell>
          <cell r="G153">
            <v>3984</v>
          </cell>
          <cell r="H153">
            <v>0</v>
          </cell>
          <cell r="I153">
            <v>3984</v>
          </cell>
          <cell r="J153">
            <v>3984</v>
          </cell>
        </row>
        <row r="154">
          <cell r="A154" t="str">
            <v>6.3.</v>
          </cell>
          <cell r="B154" t="str">
            <v/>
          </cell>
          <cell r="C154" t="str">
            <v/>
          </cell>
          <cell r="D154" t="str">
            <v>Equipamentos</v>
          </cell>
          <cell r="E154" t="str">
            <v/>
          </cell>
          <cell r="F154"/>
          <cell r="G154"/>
          <cell r="H154"/>
          <cell r="I154"/>
          <cell r="J154">
            <v>1666889.4299999997</v>
          </cell>
        </row>
        <row r="155">
          <cell r="A155" t="str">
            <v>6.3.1</v>
          </cell>
          <cell r="B155" t="str">
            <v>TJM-MG</v>
          </cell>
          <cell r="C155" t="str">
            <v>COT007</v>
          </cell>
          <cell r="D155" t="str">
            <v>AMPLIFICADOR DE DOIS CANAIS  : mínimo de 2 canais de 120W cada, capazes de operar em linha de alta impedância, taxa de distorção harmônica total precisa ser de, no máximo, 0,03%, faixa dinâmica de ao menos 88 dB, DSP integrado com funcionalidades de equalização e voice paging, conversão analógico/digital do DSP deve possuir ao menos 48kHz de taxa de amostragem e 24-bit de bitrate, além de introduzir uma latência que seja inferior a 11 milissegundos, resposta em frequência deve ser na faixa de 60Hz até 20kHz, consumo máximo 350 W de potência, proteção conta altas temperaturas.</v>
          </cell>
          <cell r="E155" t="str">
            <v>un</v>
          </cell>
          <cell r="F155">
            <v>8</v>
          </cell>
          <cell r="G155">
            <v>17363.669999999998</v>
          </cell>
          <cell r="H155">
            <v>0</v>
          </cell>
          <cell r="I155">
            <v>17363.669999999998</v>
          </cell>
          <cell r="J155">
            <v>138909.35999999999</v>
          </cell>
        </row>
        <row r="156">
          <cell r="A156" t="str">
            <v>6.3.2</v>
          </cell>
          <cell r="B156" t="str">
            <v>TJM-MG</v>
          </cell>
          <cell r="C156" t="str">
            <v>COT004</v>
          </cell>
          <cell r="D156" t="str">
            <v>Haste para Gooseneck: haste com microfone para unidade de áudio conferência, com indicação luminosa de funcionamento, tipo cardióide ou super-cardióide, frequência de 60 Hz a 18KHz, relação de sinal-ruído superior a 50dB/1 KHz@1Pa, pressão sonora máxima de 108dB SPL/1 KHz@1%THD.</v>
          </cell>
          <cell r="E156" t="str">
            <v>un</v>
          </cell>
          <cell r="F156">
            <v>40</v>
          </cell>
          <cell r="G156">
            <v>581.66999999999996</v>
          </cell>
          <cell r="H156">
            <v>0</v>
          </cell>
          <cell r="I156">
            <v>581.66999999999996</v>
          </cell>
          <cell r="J156">
            <v>23266.799999999999</v>
          </cell>
        </row>
        <row r="157">
          <cell r="A157" t="str">
            <v>6.3.3</v>
          </cell>
          <cell r="B157" t="str">
            <v>TJM-MG</v>
          </cell>
          <cell r="C157" t="str">
            <v>COT024</v>
          </cell>
          <cell r="D157" t="str">
            <v>PAINEL TOUCH PARA CONTROLE: completamente compatível com a controladora de automação, 7 polegadas (ao menos) de diagonal visual, próprio para montagem em mesa, sem a necessidade de suportes adicionais ou inclusos no equipamento, possuir suporte para HTML5, alimentado via porta PoE, possuir microfone e alto-falantes internos, possuir suporte para reconhecimento de voz em português Brasileiro, possuir mais do que 720 pixels na altura da imagem, touch deverá ser capacitivo e multitouch, mínimo 1.5GB de memória RAM, cor preta.</v>
          </cell>
          <cell r="E157" t="str">
            <v>un</v>
          </cell>
          <cell r="F157">
            <v>8</v>
          </cell>
          <cell r="G157">
            <v>20557.330000000002</v>
          </cell>
          <cell r="H157">
            <v>0</v>
          </cell>
          <cell r="I157">
            <v>20557.330000000002</v>
          </cell>
          <cell r="J157">
            <v>164458.64000000001</v>
          </cell>
        </row>
        <row r="158">
          <cell r="A158" t="str">
            <v>6.3.4</v>
          </cell>
          <cell r="B158" t="str">
            <v>TJM-MG</v>
          </cell>
          <cell r="C158" t="str">
            <v>COT013</v>
          </cell>
          <cell r="D158" t="str">
            <v>MATRIZ DE VIDEO HDMI 4K 8X8: dispositivo de chaveamento de vídeo com 8 entradas e 8 saídas de vídeo HDMI, resolução 3840x2160 suportada, controlado via porta serial RS-232 e via LAN, porta USB para upgrade de firmware, 8 portas de saída de áudio estéreo e balanceado via borne, 8 entradas de áudio, gerenciamento de EDID, tecnologia de seleção automática de entrada baseada em seleção de prioridade.</v>
          </cell>
          <cell r="E158" t="str">
            <v>un</v>
          </cell>
          <cell r="F158">
            <v>4</v>
          </cell>
          <cell r="G158">
            <v>49692.33</v>
          </cell>
          <cell r="H158">
            <v>0</v>
          </cell>
          <cell r="I158">
            <v>49692.33</v>
          </cell>
          <cell r="J158">
            <v>198769.32</v>
          </cell>
        </row>
        <row r="159">
          <cell r="A159" t="str">
            <v>6.3.5</v>
          </cell>
          <cell r="B159" t="str">
            <v>TJM-MG</v>
          </cell>
          <cell r="C159" t="str">
            <v>COT019</v>
          </cell>
          <cell r="D159" t="str">
            <v>PLACA DE CAPTURA PARA STREAMING E GRAVAÇÃO: interface de computador PCI Express de 1, 4, 8 e 16 vias, entrada SDI e entrada HDMI, resoluções de 1080p60, compatível com Windows 10, 64 bits e 11.</v>
          </cell>
          <cell r="E159" t="str">
            <v>un</v>
          </cell>
          <cell r="F159">
            <v>4</v>
          </cell>
          <cell r="G159">
            <v>4414.33</v>
          </cell>
          <cell r="H159">
            <v>0</v>
          </cell>
          <cell r="I159">
            <v>4414.33</v>
          </cell>
          <cell r="J159">
            <v>17657.32</v>
          </cell>
        </row>
        <row r="160">
          <cell r="A160" t="str">
            <v>6.3.6</v>
          </cell>
          <cell r="B160" t="str">
            <v>TJM-MG</v>
          </cell>
          <cell r="C160" t="str">
            <v>COT003</v>
          </cell>
          <cell r="D160" t="str">
            <v>Microfone conferencista: formato participante, não deve produzir ruído quando desligado, conexão RJ45, conectado a haste de microfone via XLR, capacidade de cascateamento de unidades de áudio conferência, frequência 60Hz a 19KHz, relação de sinal-ruído superior a 98dBA, distorção menor que 0,5%</v>
          </cell>
          <cell r="E160" t="str">
            <v>un</v>
          </cell>
          <cell r="F160">
            <v>36</v>
          </cell>
          <cell r="G160">
            <v>1642.33</v>
          </cell>
          <cell r="H160">
            <v>0</v>
          </cell>
          <cell r="I160">
            <v>1642.33</v>
          </cell>
          <cell r="J160">
            <v>59123.88</v>
          </cell>
        </row>
        <row r="161">
          <cell r="A161" t="str">
            <v>6.3.7</v>
          </cell>
          <cell r="B161" t="str">
            <v>TJM-MG</v>
          </cell>
          <cell r="C161" t="str">
            <v>COT030</v>
          </cell>
          <cell r="D161" t="str">
            <v>MICROFONE DO TIPO BASTÃO: resposta de frequência de 60 Hz a 19 Hz, conexão do tipo XLR, alcance dinâmico de ao menos 115 dB, sensibilidade de ao menos –44 dB (1V/Pa), cápsula deverá ser do tipo capacitiva e alimentada via phantom power.</v>
          </cell>
          <cell r="E161" t="str">
            <v>un</v>
          </cell>
          <cell r="F161">
            <v>3</v>
          </cell>
          <cell r="G161">
            <v>1822.67</v>
          </cell>
          <cell r="H161">
            <v>0</v>
          </cell>
          <cell r="I161">
            <v>1822.67</v>
          </cell>
          <cell r="J161">
            <v>5468.01</v>
          </cell>
        </row>
        <row r="162">
          <cell r="A162" t="str">
            <v>6.3.8</v>
          </cell>
          <cell r="B162" t="str">
            <v>TJM-MG</v>
          </cell>
          <cell r="C162" t="str">
            <v>COT020</v>
          </cell>
          <cell r="D162" t="str">
            <v>PLACA DE CAPTURA PCI COM 4 ENTRADAS BIDIRECIONAIS SDI: interface de computador PCI Express de 4, 8 e 16 vias, quatro entradas bidirecionais SDI, resoluções de 1080p60, compatível com Windows 10, 64 bits e 11.</v>
          </cell>
          <cell r="E162" t="str">
            <v>un</v>
          </cell>
          <cell r="F162">
            <v>4</v>
          </cell>
          <cell r="G162">
            <v>9483.67</v>
          </cell>
          <cell r="H162">
            <v>0</v>
          </cell>
          <cell r="I162">
            <v>9483.67</v>
          </cell>
          <cell r="J162">
            <v>37934.68</v>
          </cell>
        </row>
        <row r="163">
          <cell r="A163" t="str">
            <v>6.3.9</v>
          </cell>
          <cell r="B163" t="str">
            <v>TJM-MG</v>
          </cell>
          <cell r="C163" t="str">
            <v>COT002</v>
          </cell>
          <cell r="D163" t="str">
            <v>Microfone presidencial: formato moderador, com capacidade de desligar, aprovar ou desaprovar a unidade, não deve produzir ruído quando desligado, conexão RJ45, conectado a haste de microfone via XLR, capacidade de cascateamento de unidades de áudio conferência, frequência 60Hz a 19KHz, relação de sinal-ruído superior a 98dBA, distorção menor que 0,5%</v>
          </cell>
          <cell r="E163" t="str">
            <v>un</v>
          </cell>
          <cell r="F163">
            <v>4</v>
          </cell>
          <cell r="G163">
            <v>1773.67</v>
          </cell>
          <cell r="H163">
            <v>0</v>
          </cell>
          <cell r="I163">
            <v>1773.67</v>
          </cell>
          <cell r="J163">
            <v>7094.68</v>
          </cell>
        </row>
        <row r="164">
          <cell r="A164" t="str">
            <v>6.3.10</v>
          </cell>
          <cell r="B164" t="str">
            <v>TJM-MG</v>
          </cell>
          <cell r="C164" t="str">
            <v>COT001</v>
          </cell>
          <cell r="D164" t="str">
            <v>Mobília para Réu: mobiliário em madeira com 96cm de largura, 83 cm de altura e 42cm de comprimento, com passagem de cabo na parte superior e frontal R=3,5cm, capacidade de suporte de equipamento fixo na parte frontal de até 12kg, conforme DETALHE 4 da prancha P01</v>
          </cell>
          <cell r="E164" t="str">
            <v>un</v>
          </cell>
          <cell r="F164">
            <v>1</v>
          </cell>
          <cell r="G164">
            <v>2020.67</v>
          </cell>
          <cell r="H164">
            <v>0</v>
          </cell>
          <cell r="I164">
            <v>2020.67</v>
          </cell>
          <cell r="J164">
            <v>2020.67</v>
          </cell>
        </row>
        <row r="165">
          <cell r="A165" t="str">
            <v>6.3.11</v>
          </cell>
          <cell r="B165" t="str">
            <v>TJM-MG</v>
          </cell>
          <cell r="C165" t="str">
            <v>COT022</v>
          </cell>
          <cell r="D165" t="str">
            <v>MONITOR DE VÍDEO FULL HD 23,8": IPS com resolução ao menos Full HD, 250 nits de brilho, taxa de atualização igual ou superior a 60Hz, furação VESA.</v>
          </cell>
          <cell r="E165" t="str">
            <v>un</v>
          </cell>
          <cell r="F165">
            <v>4</v>
          </cell>
          <cell r="G165">
            <v>2354.33</v>
          </cell>
          <cell r="H165">
            <v>0</v>
          </cell>
          <cell r="I165">
            <v>2354.33</v>
          </cell>
          <cell r="J165">
            <v>9417.32</v>
          </cell>
        </row>
        <row r="166">
          <cell r="A166" t="str">
            <v>6.3.12</v>
          </cell>
          <cell r="B166" t="str">
            <v>TJM-MG</v>
          </cell>
          <cell r="C166" t="str">
            <v>COT027</v>
          </cell>
          <cell r="D166" t="str">
            <v>NOBREAK: capacidade acima de 1400VA a 120V, montável em rack não ocupando mais do que 2UR, display LCD com informações úteis sobre o fornecimento de energia, capaz de emitir alarme para alertar quando o sistema estiver utilizando a carga da bateria, e também quando a bateria estiver baixa, possuir porta RJ45 para fins de gerenciamento.</v>
          </cell>
          <cell r="E166" t="str">
            <v>un</v>
          </cell>
          <cell r="F166">
            <v>4</v>
          </cell>
          <cell r="G166">
            <v>7906.33</v>
          </cell>
          <cell r="H166">
            <v>0</v>
          </cell>
          <cell r="I166">
            <v>7906.33</v>
          </cell>
          <cell r="J166">
            <v>31625.32</v>
          </cell>
        </row>
        <row r="167">
          <cell r="A167" t="str">
            <v>6.3.13</v>
          </cell>
          <cell r="B167" t="str">
            <v>TJM-MG</v>
          </cell>
          <cell r="C167" t="str">
            <v>COT006</v>
          </cell>
          <cell r="D167" t="str">
            <v>PROCESSADOR DE ÁUDIO 4X4: DSP de áudio programável, 4 entradas de áudio analógico para nível de microfone ou linha, 4 saídas de áudio analógicas, porta USB para comunicação, suporte para ao menos 16 canais de entrada de áudio via rede TCP/IP e 16 canais de saída com mesma tecnologia, protocolo de áudio sobre IP deste item deve ser o mesmo ou ser capaz de se comunicar com o protocolo de áudio sobre IP do item “Central de audioconferência”, resposta em frequência na faixa de 20Hz a 20 KHz, conexão Ethernet via RJ45 para controle, além de porta RS-232/485, montagem do equipamento deverá ser feita em rack e não deverá ultrapassar 1UR de altura, nas entradas de áudio analógicas, deverá ser possível alimentar microfones via phantom power, inverter o sinal dos mesmos e realizar mute, todos os parâmetros devem poder ser configurados através da controladora de automação que estará presente na mesma rede ethernet.</v>
          </cell>
          <cell r="E167" t="str">
            <v>un</v>
          </cell>
          <cell r="F167">
            <v>4</v>
          </cell>
          <cell r="G167">
            <v>31752</v>
          </cell>
          <cell r="H167">
            <v>0</v>
          </cell>
          <cell r="I167">
            <v>31752</v>
          </cell>
          <cell r="J167">
            <v>127008</v>
          </cell>
        </row>
        <row r="168">
          <cell r="A168" t="str">
            <v>6.3.14</v>
          </cell>
          <cell r="B168" t="str">
            <v>TJM-MG</v>
          </cell>
          <cell r="C168" t="str">
            <v>COT026</v>
          </cell>
          <cell r="D168" t="str">
            <v>RACK DE 24 UR: 670mm de profundidade, porta frontal perfurada, acompanhar todos os acessórios necessários para montagem, como réguas, tampas cegas e kits porca-gaiola.</v>
          </cell>
          <cell r="E168" t="str">
            <v>un</v>
          </cell>
          <cell r="F168">
            <v>4</v>
          </cell>
          <cell r="G168">
            <v>1126.33</v>
          </cell>
          <cell r="H168">
            <v>0</v>
          </cell>
          <cell r="I168">
            <v>1126.33</v>
          </cell>
          <cell r="J168">
            <v>4505.32</v>
          </cell>
        </row>
        <row r="169">
          <cell r="A169" t="str">
            <v>6.3.15</v>
          </cell>
          <cell r="B169" t="str">
            <v>TJM-MG</v>
          </cell>
          <cell r="C169" t="str">
            <v>COT011</v>
          </cell>
          <cell r="D169" t="str">
            <v>RECEPTOR DE VÍDEO DIGITAL: receptor de vídeo via cabeamento estruturado, uma entrada HDBT via conector RJ45 e uma saída HDMI, distância de operação de até 70 metros com resolução full HD, porta IR e porta RS-232, largura de banda de até 10.2 Gbps, suporte para sinais HDCP 2.2.</v>
          </cell>
          <cell r="E169" t="str">
            <v>un</v>
          </cell>
          <cell r="F169">
            <v>24</v>
          </cell>
          <cell r="G169">
            <v>3606.67</v>
          </cell>
          <cell r="H169">
            <v>0</v>
          </cell>
          <cell r="I169">
            <v>3606.67</v>
          </cell>
          <cell r="J169">
            <v>86560.08</v>
          </cell>
        </row>
        <row r="170">
          <cell r="A170" t="str">
            <v>6.3.16</v>
          </cell>
          <cell r="B170" t="str">
            <v>TJM-MG</v>
          </cell>
          <cell r="C170" t="str">
            <v>COT009</v>
          </cell>
          <cell r="D170" t="str">
            <v>CAIXA ACÚSTICA DE SUPERFÍCIE: dois transdutores, um woofer de pelo menos 3.5” e um tweeter de pelo menos 0.75”, cobertura nominal de 135°, suporte a linhas de 70 e 100V, além de impedância nominal de 8 Ohms, resposta em frequência de 75 Hz a 19 kHz, sensibilidade maior que 85 dB, SPL máximo de 106 dB@1m, potência de 30 W, certificado IP55.</v>
          </cell>
          <cell r="E170" t="str">
            <v>un</v>
          </cell>
          <cell r="F170">
            <v>8</v>
          </cell>
          <cell r="G170">
            <v>3909.33</v>
          </cell>
          <cell r="H170">
            <v>0</v>
          </cell>
          <cell r="I170">
            <v>3909.33</v>
          </cell>
          <cell r="J170">
            <v>31274.639999999999</v>
          </cell>
        </row>
        <row r="171">
          <cell r="A171" t="str">
            <v>6.3.17</v>
          </cell>
          <cell r="B171" t="str">
            <v>TJM-MG</v>
          </cell>
          <cell r="C171" t="str">
            <v>COT012</v>
          </cell>
          <cell r="D171" t="str">
            <v xml:space="preserve">SISTEMA DE COMPARTILHAMENTO DE VÍDEO SEM FIO: permitir que usuários de plataformas do Windows, MacOS, Android e iOS possam compartilhar vídeo com o receptor através de uma rede Wi-fi, compatibilidade com AirPlay, Miracast e Google Cast, compartilhamento através de donngle USB, uma saída do tipo HDMI com resolução 4K UHD, uma porta LAN para conexão de rede, duas portas USB, operar nas faixas de frequência de 2.4 GHz e 5 GHz, permitir 30 conexões simultâneas, ou número superior.  </v>
          </cell>
          <cell r="E171" t="str">
            <v>un</v>
          </cell>
          <cell r="F171">
            <v>4</v>
          </cell>
          <cell r="G171">
            <v>15381.33</v>
          </cell>
          <cell r="H171">
            <v>0</v>
          </cell>
          <cell r="I171">
            <v>15381.33</v>
          </cell>
          <cell r="J171">
            <v>61525.32</v>
          </cell>
        </row>
        <row r="172">
          <cell r="A172" t="str">
            <v>6.3.18</v>
          </cell>
          <cell r="B172" t="str">
            <v>TJM-MG</v>
          </cell>
          <cell r="C172" t="str">
            <v>COT008</v>
          </cell>
          <cell r="D172" t="str">
            <v>CAIXA ACÚSTICA DE EMBUTIR EM FORRO: transdutor de ao menos 3”, resposta em frequência na faixa de 90 Hz até 18 KHz, ou superior, dispersão cônica de ao menos 132°, suporte a linhas de 70 e 100V, além de impedância nominal de 8 Ohms, sensibilidade não deve ser inferior a 82 dB, nível de pressão sonora máximo de ao menos 103 dB de pico.</v>
          </cell>
          <cell r="E172" t="str">
            <v>un</v>
          </cell>
          <cell r="F172">
            <v>8</v>
          </cell>
          <cell r="G172">
            <v>3522.33</v>
          </cell>
          <cell r="H172">
            <v>0</v>
          </cell>
          <cell r="I172">
            <v>3522.33</v>
          </cell>
          <cell r="J172">
            <v>28178.639999999999</v>
          </cell>
        </row>
        <row r="173">
          <cell r="A173" t="str">
            <v>6.3.19</v>
          </cell>
          <cell r="B173" t="str">
            <v>TJM-MG</v>
          </cell>
          <cell r="C173" t="str">
            <v>COT016</v>
          </cell>
          <cell r="D173" t="str">
            <v>SUPORTE DE TV DE PAREDE: compatível com TVs de 32" a 65", compatível com padrão de furação VESA de 100x100 a 600x400mm, suporte para até 50kg.</v>
          </cell>
          <cell r="E173" t="str">
            <v>un</v>
          </cell>
          <cell r="F173">
            <v>3</v>
          </cell>
          <cell r="G173">
            <v>241.33</v>
          </cell>
          <cell r="H173">
            <v>0</v>
          </cell>
          <cell r="I173">
            <v>241.33</v>
          </cell>
          <cell r="J173">
            <v>723.99</v>
          </cell>
        </row>
        <row r="174">
          <cell r="A174" t="str">
            <v>6.3.20</v>
          </cell>
          <cell r="B174" t="str">
            <v>TJM-MG</v>
          </cell>
          <cell r="C174" t="str">
            <v>COT018</v>
          </cell>
          <cell r="D174" t="str">
            <v>CÂMERA PTZ FULL HD 12X: resolução de 1080p@60 fps, conexão HDMI e 3G-SDI, zoom de 12X óptico, relação de sinal ruído superior a 50 dB, sensor CMOS de 2.07 Megapixels, FOV Horizontal superior a 70°, FOV Vertical superior a 43°, ângulo de Pan +- 170° e velocidade de movimentação horizontal de 100°/s, ângulo de Tilt -30° a +90° e velocidade de movimentação vertical de 68°/s.</v>
          </cell>
          <cell r="E174" t="str">
            <v>un</v>
          </cell>
          <cell r="F174">
            <v>20</v>
          </cell>
          <cell r="G174">
            <v>13648.67</v>
          </cell>
          <cell r="H174">
            <v>0</v>
          </cell>
          <cell r="I174">
            <v>13648.67</v>
          </cell>
          <cell r="J174">
            <v>272973.40000000002</v>
          </cell>
        </row>
        <row r="175">
          <cell r="A175" t="str">
            <v>6.3.21</v>
          </cell>
          <cell r="B175" t="str">
            <v>TJM-MG</v>
          </cell>
          <cell r="C175" t="str">
            <v>COT017</v>
          </cell>
          <cell r="D175" t="str">
            <v>SUPORTE DE TV DE TETO: suporte giratório de teto para televisores, compatível com TVs de 26" a 75", compatível com padrão de furação VESA de 100x100 a 400x400mm, suporte para até 65 kg.</v>
          </cell>
          <cell r="E175" t="str">
            <v>un</v>
          </cell>
          <cell r="F175">
            <v>14</v>
          </cell>
          <cell r="G175">
            <v>902</v>
          </cell>
          <cell r="H175">
            <v>0</v>
          </cell>
          <cell r="I175">
            <v>902</v>
          </cell>
          <cell r="J175">
            <v>12628</v>
          </cell>
        </row>
        <row r="176">
          <cell r="A176" t="str">
            <v>6.3.22</v>
          </cell>
          <cell r="B176" t="str">
            <v>TJM-MG</v>
          </cell>
          <cell r="C176" t="str">
            <v>COT023</v>
          </cell>
          <cell r="D176" t="str">
            <v>SWTCH DE REDE: switch de 16 portas Gigabit, capacidade de montagem em rack, proteção de loop em todas as portas, sem ventoinha.</v>
          </cell>
          <cell r="E176" t="str">
            <v>un</v>
          </cell>
          <cell r="F176">
            <v>4</v>
          </cell>
          <cell r="G176">
            <v>1633.67</v>
          </cell>
          <cell r="H176">
            <v>0</v>
          </cell>
          <cell r="I176">
            <v>1633.67</v>
          </cell>
          <cell r="J176">
            <v>6534.68</v>
          </cell>
        </row>
        <row r="177">
          <cell r="A177" t="str">
            <v>6.3.23</v>
          </cell>
          <cell r="B177" t="str">
            <v>TJM-MG</v>
          </cell>
          <cell r="C177" t="str">
            <v>COT014</v>
          </cell>
          <cell r="D177" t="str">
            <v>TELEVISÃO DE 43": resolução 4K, 3 entradas de vídeo HDMI, ethernet e controle remoto por IR.</v>
          </cell>
          <cell r="E177" t="str">
            <v>un</v>
          </cell>
          <cell r="F177">
            <v>5</v>
          </cell>
          <cell r="G177">
            <v>5458</v>
          </cell>
          <cell r="H177">
            <v>0</v>
          </cell>
          <cell r="I177">
            <v>5458</v>
          </cell>
          <cell r="J177">
            <v>27290</v>
          </cell>
        </row>
        <row r="178">
          <cell r="A178" t="str">
            <v>6.3.24</v>
          </cell>
          <cell r="B178" t="str">
            <v>TJM-MG</v>
          </cell>
          <cell r="C178" t="str">
            <v>COT005</v>
          </cell>
          <cell r="D178" t="str">
            <v>Central de audioconferência: com capacidade de receber sinal e gerenciar todas as unidades de microfone, extração de áudio da conferência via conector XLR, compatível com qualquer tipo de protocolo de áudio sobre IP, conmpatibilidade com protocolos RS-232 ou RS-422 para controle automático de câmeras, fonte de alimentação de unidades de microfone, recebimento mínimo de 4 sinais de vídeo digital e envio de 1 saída de vídeo digital, sinais de vídeo recebidos ou enviados não devem possuir latência, não sendo aceiras soluções de vídeo via rede, possuíndo protocolo VISCA ou PELCO de envio de comandos de movimentação automática de câmeras do tipo PTZ, fechamento automático de câmeras e troca de parâmetros através de central, sem participação de controladora de automação.</v>
          </cell>
          <cell r="E178" t="str">
            <v>un</v>
          </cell>
          <cell r="F178">
            <v>4</v>
          </cell>
          <cell r="G178">
            <v>7294</v>
          </cell>
          <cell r="H178">
            <v>0</v>
          </cell>
          <cell r="I178">
            <v>7294</v>
          </cell>
          <cell r="J178">
            <v>29176</v>
          </cell>
        </row>
        <row r="179">
          <cell r="A179" t="str">
            <v>6.3.25</v>
          </cell>
          <cell r="B179" t="str">
            <v>TJM-MG</v>
          </cell>
          <cell r="C179" t="str">
            <v>COT021</v>
          </cell>
          <cell r="D179" t="str">
            <v>COMPUTADOR: montável em rack, Processador Core i7 de 11ª geração ou comprovadamente superior via benchmark do Passmark. Não serão aceitos computadores com processador de servidor, placa mãe com, ao menos, 2 entradas PCI-e, 16GB de memória RAM, com clock de 3200Mhz ou superior, ssd NVME com mais de 800GB de capacidade, acompanhar licença de Windows 10 profissional, contendo software capaz de transmitir câmeras em resolução full HD (1920x1080) e áudio (software deve ser capaz de gravar, externar e fazer streaming do conteúdo ao mesmo tempo em full HD para os formatos AVI, MP4, MPEG-2,  WMV, efeitos de transição, correção de cores profissional, ferramentas de monitoramento, transmição simultânea de imagens selecionadas e imagem de intérprete de Libras),  acompanhar kit mouse e teclado sem fio.</v>
          </cell>
          <cell r="E179" t="str">
            <v>un</v>
          </cell>
          <cell r="F179">
            <v>4</v>
          </cell>
          <cell r="G179">
            <v>11955.67</v>
          </cell>
          <cell r="H179">
            <v>0</v>
          </cell>
          <cell r="I179">
            <v>11955.67</v>
          </cell>
          <cell r="J179">
            <v>47822.68</v>
          </cell>
        </row>
        <row r="180">
          <cell r="A180" t="str">
            <v>6.3.26</v>
          </cell>
          <cell r="B180" t="str">
            <v>TJM-MG</v>
          </cell>
          <cell r="C180" t="str">
            <v>COT015</v>
          </cell>
          <cell r="D180" t="str">
            <v>TELEVISÃO DE 55": resolução 4K, 3 entradas de vídeo HDMI, ethernet e controle remoto por IR.</v>
          </cell>
          <cell r="E180" t="str">
            <v>un</v>
          </cell>
          <cell r="F180">
            <v>12</v>
          </cell>
          <cell r="G180">
            <v>5426</v>
          </cell>
          <cell r="H180">
            <v>0</v>
          </cell>
          <cell r="I180">
            <v>5426</v>
          </cell>
          <cell r="J180">
            <v>65112</v>
          </cell>
        </row>
        <row r="181">
          <cell r="A181" t="str">
            <v>6.3.27</v>
          </cell>
          <cell r="B181" t="str">
            <v>TJM-MG</v>
          </cell>
          <cell r="C181" t="str">
            <v>COT025</v>
          </cell>
          <cell r="D181" t="str">
            <v>CONTROLADORA DE AUTOMAÇÃO: Conexão Gigabit, completamente compatível com o painel de automação, mínimo 6 portas de relé, mínimo 6 portas de comunicação digital I/O, mínimo 6 portas para comunicação via infra-vermelho, porta RS-485 com suporte para RS-422, porta serial adicional para uso de protocolo RS-232, chassi em metal, montávem em rack.</v>
          </cell>
          <cell r="E181" t="str">
            <v>un</v>
          </cell>
          <cell r="F181">
            <v>4</v>
          </cell>
          <cell r="G181">
            <v>20563.669999999998</v>
          </cell>
          <cell r="H181">
            <v>0</v>
          </cell>
          <cell r="I181">
            <v>20563.669999999998</v>
          </cell>
          <cell r="J181">
            <v>82254.679999999993</v>
          </cell>
        </row>
        <row r="182">
          <cell r="A182" t="str">
            <v>6.3.28</v>
          </cell>
          <cell r="B182" t="str">
            <v>TJM-MG</v>
          </cell>
          <cell r="C182" t="str">
            <v>COT010</v>
          </cell>
          <cell r="D182" t="str">
            <v>TRANSMISSOR DE VÍDEO DIGITAL: transmissor de vídeo via cabeamento estruturado, uma entrada HDMI e uma saída HDBT via conector RJ45, distância de operação de até 70 metros com resolução full HD, porta IR e porta RS-232, largura de banda de até 10.2 Gbps, suporte para sinais HDCP 2.2.</v>
          </cell>
          <cell r="E182" t="str">
            <v>un</v>
          </cell>
          <cell r="F182">
            <v>24</v>
          </cell>
          <cell r="G182">
            <v>3649</v>
          </cell>
          <cell r="H182">
            <v>0</v>
          </cell>
          <cell r="I182">
            <v>3649</v>
          </cell>
          <cell r="J182">
            <v>87576</v>
          </cell>
        </row>
        <row r="183">
          <cell r="A183" t="str">
            <v>7.</v>
          </cell>
          <cell r="B183"/>
          <cell r="C183"/>
          <cell r="D183" t="str">
            <v>ELE.ELE - Instalações elétricas</v>
          </cell>
          <cell r="E183"/>
          <cell r="F183"/>
          <cell r="G183"/>
          <cell r="H183"/>
          <cell r="I183"/>
          <cell r="J183">
            <v>21772.520000000004</v>
          </cell>
        </row>
        <row r="184">
          <cell r="A184" t="str">
            <v>7.1.</v>
          </cell>
          <cell r="B184" t="str">
            <v/>
          </cell>
          <cell r="C184" t="str">
            <v/>
          </cell>
          <cell r="D184" t="str">
            <v>Quadros e disjuntores</v>
          </cell>
          <cell r="E184" t="str">
            <v/>
          </cell>
          <cell r="F184"/>
          <cell r="G184"/>
          <cell r="H184"/>
          <cell r="I184"/>
          <cell r="J184">
            <v>1333.16</v>
          </cell>
        </row>
        <row r="185">
          <cell r="A185" t="str">
            <v>7.1.1</v>
          </cell>
          <cell r="B185" t="str">
            <v>SINAPI</v>
          </cell>
          <cell r="C185" t="str">
            <v>101879</v>
          </cell>
          <cell r="D185" t="str">
            <v>QUADRO DE DISTRIBUIÇÃO DE ENERGIA EM CHAPA DE AÇO GALVANIZADO, DE EMBUTIR, COM BARRAMENTO TRIFÁSICO, PARA 24 DISJUNTORES DIN 100A - FORNECIMENTO E INSTALAÇÃO. AF_10/2020</v>
          </cell>
          <cell r="E185" t="str">
            <v>un</v>
          </cell>
          <cell r="F185">
            <v>1</v>
          </cell>
          <cell r="G185">
            <v>548.39</v>
          </cell>
          <cell r="H185">
            <v>0.23930000000000001</v>
          </cell>
          <cell r="I185">
            <v>679.62</v>
          </cell>
          <cell r="J185">
            <v>679.62</v>
          </cell>
        </row>
        <row r="186">
          <cell r="A186" t="str">
            <v>7.1.2</v>
          </cell>
          <cell r="B186" t="str">
            <v>SETOP-MG</v>
          </cell>
          <cell r="C186" t="str">
            <v>ED-49289</v>
          </cell>
          <cell r="D186" t="str">
            <v>DISJUNTOR TRIPOLAR TERMOMAGNÉTICO 5KA, DE 50A</v>
          </cell>
          <cell r="E186" t="str">
            <v>un</v>
          </cell>
          <cell r="F186">
            <v>1</v>
          </cell>
          <cell r="G186">
            <v>115.89</v>
          </cell>
          <cell r="H186">
            <v>0.23930000000000001</v>
          </cell>
          <cell r="I186">
            <v>143.62</v>
          </cell>
          <cell r="J186">
            <v>143.62</v>
          </cell>
        </row>
        <row r="187">
          <cell r="A187" t="str">
            <v>7.1.3</v>
          </cell>
          <cell r="B187" t="str">
            <v>SETOP-MG</v>
          </cell>
          <cell r="C187" t="str">
            <v>ED-49257</v>
          </cell>
          <cell r="D187" t="str">
            <v>DISJUNTOR TRIPOLAR TERMOMAGNÉTICO 10KA, DE 32A</v>
          </cell>
          <cell r="E187" t="str">
            <v>un</v>
          </cell>
          <cell r="F187">
            <v>2</v>
          </cell>
          <cell r="G187">
            <v>99.92</v>
          </cell>
          <cell r="H187">
            <v>0.23930000000000001</v>
          </cell>
          <cell r="I187">
            <v>123.83</v>
          </cell>
          <cell r="J187">
            <v>247.66</v>
          </cell>
        </row>
        <row r="188">
          <cell r="A188" t="str">
            <v>7.1.4</v>
          </cell>
          <cell r="B188" t="str">
            <v>SETOP-MG</v>
          </cell>
          <cell r="C188" t="str">
            <v>ED-49231</v>
          </cell>
          <cell r="D188" t="str">
            <v>DISJUNTOR MONOPOLAR TERMOMAGNÉTICO 10KA, DE 20A</v>
          </cell>
          <cell r="E188" t="str">
            <v>un</v>
          </cell>
          <cell r="F188">
            <v>9</v>
          </cell>
          <cell r="G188">
            <v>23.51</v>
          </cell>
          <cell r="H188">
            <v>0.23930000000000001</v>
          </cell>
          <cell r="I188">
            <v>29.14</v>
          </cell>
          <cell r="J188">
            <v>262.26</v>
          </cell>
        </row>
        <row r="189">
          <cell r="A189" t="str">
            <v>7.2.</v>
          </cell>
          <cell r="B189" t="str">
            <v/>
          </cell>
          <cell r="C189" t="str">
            <v/>
          </cell>
          <cell r="D189" t="str">
            <v>Eletrodutos rígidos e conexões</v>
          </cell>
          <cell r="E189" t="str">
            <v/>
          </cell>
          <cell r="F189"/>
          <cell r="G189"/>
          <cell r="H189"/>
          <cell r="I189"/>
          <cell r="J189">
            <v>9097.6299999999992</v>
          </cell>
        </row>
        <row r="190">
          <cell r="A190" t="str">
            <v>7.2.1</v>
          </cell>
          <cell r="B190" t="str">
            <v>SINAPI</v>
          </cell>
          <cell r="C190" t="str">
            <v>91875</v>
          </cell>
          <cell r="D190" t="str">
            <v>LUVA PARA ELETRODUTO, PVC, ROSCÁVEL, DN 25 MM (3/4"), PARA CIRCUITOS TERMINAIS, INSTALADA EM FORRO - FORNECIMENTO E INSTALAÇÃO. AF_03/2023</v>
          </cell>
          <cell r="E190" t="str">
            <v>un</v>
          </cell>
          <cell r="F190">
            <v>239</v>
          </cell>
          <cell r="G190">
            <v>8.25</v>
          </cell>
          <cell r="H190">
            <v>0.23930000000000001</v>
          </cell>
          <cell r="I190">
            <v>10.220000000000001</v>
          </cell>
          <cell r="J190">
            <v>2442.58</v>
          </cell>
        </row>
        <row r="191">
          <cell r="A191" t="str">
            <v>7.2.2</v>
          </cell>
          <cell r="B191" t="str">
            <v>SINAPI</v>
          </cell>
          <cell r="C191" t="str">
            <v>91944</v>
          </cell>
          <cell r="D191" t="str">
            <v>CAIXA RETANGULAR 4" X 4" BAIXA (0,30 M DO PISO), PVC, INSTALADA EM PAREDE - FORNECIMENTO E INSTALAÇÃO. AF_03/2023</v>
          </cell>
          <cell r="E191" t="str">
            <v>un</v>
          </cell>
          <cell r="F191">
            <v>1</v>
          </cell>
          <cell r="G191">
            <v>14.71</v>
          </cell>
          <cell r="H191">
            <v>0.23930000000000001</v>
          </cell>
          <cell r="I191">
            <v>18.23</v>
          </cell>
          <cell r="J191">
            <v>18.23</v>
          </cell>
        </row>
        <row r="192">
          <cell r="A192" t="str">
            <v>7.2.3</v>
          </cell>
          <cell r="B192" t="str">
            <v>SINAPI</v>
          </cell>
          <cell r="C192" t="str">
            <v>93008</v>
          </cell>
          <cell r="D192" t="str">
            <v>ELETRODUTO RÍGIDO ROSCÁVEL, PVC, DN 50 MM (1 1/2"), PARA REDE ENTERRADA DE DISTRIBUIÇÃO DE ENERGIA ELÉTRICA - FORNECIMENTO E INSTALAÇÃO. AF_12/2021</v>
          </cell>
          <cell r="E192" t="str">
            <v>m</v>
          </cell>
          <cell r="F192">
            <v>4.05</v>
          </cell>
          <cell r="G192">
            <v>19.28</v>
          </cell>
          <cell r="H192">
            <v>0.23930000000000001</v>
          </cell>
          <cell r="I192">
            <v>23.89</v>
          </cell>
          <cell r="J192">
            <v>96.75</v>
          </cell>
        </row>
        <row r="193">
          <cell r="A193" t="str">
            <v>7.2.4</v>
          </cell>
          <cell r="B193" t="str">
            <v>SINAPI</v>
          </cell>
          <cell r="C193" t="str">
            <v>91863</v>
          </cell>
          <cell r="D193" t="str">
            <v>ELETRODUTO RÍGIDO ROSCÁVEL, PVC, DN 25 MM (3/4"), PARA CIRCUITOS TERMINAIS, INSTALADO EM FORRO - FORNECIMENTO E INSTALAÇÃO. AF_03/2023</v>
          </cell>
          <cell r="E193" t="str">
            <v>m</v>
          </cell>
          <cell r="F193">
            <v>226.3</v>
          </cell>
          <cell r="G193">
            <v>11.49</v>
          </cell>
          <cell r="H193">
            <v>0.23930000000000001</v>
          </cell>
          <cell r="I193">
            <v>14.24</v>
          </cell>
          <cell r="J193">
            <v>3222.51</v>
          </cell>
        </row>
        <row r="194">
          <cell r="A194" t="str">
            <v>7.2.5</v>
          </cell>
          <cell r="B194" t="str">
            <v>SINAPI</v>
          </cell>
          <cell r="C194" t="str">
            <v>104785</v>
          </cell>
          <cell r="D194" t="str">
            <v>FIXAÇÃO DE ELETRODUTOS, DIÂMETROS MENORES OU IGUAIS A 40 MM, COM ABRAÇADEIRA METÁLICA RÍGIDA TIPO D COM PARAFUSO DE FIXAÇÃO 1 1/4", FIXADA DIRETAMENTE NA LAJE OU PAREDE. AF_09/2023</v>
          </cell>
          <cell r="E194" t="str">
            <v>m</v>
          </cell>
          <cell r="F194">
            <v>226.3</v>
          </cell>
          <cell r="G194">
            <v>11.83</v>
          </cell>
          <cell r="H194">
            <v>0.23930000000000001</v>
          </cell>
          <cell r="I194">
            <v>14.66</v>
          </cell>
          <cell r="J194">
            <v>3317.56</v>
          </cell>
        </row>
        <row r="195">
          <cell r="A195" t="str">
            <v>7.3.</v>
          </cell>
          <cell r="B195" t="str">
            <v/>
          </cell>
          <cell r="C195" t="str">
            <v/>
          </cell>
          <cell r="D195" t="str">
            <v>Canaletas sistema X</v>
          </cell>
          <cell r="E195" t="str">
            <v/>
          </cell>
          <cell r="F195"/>
          <cell r="G195"/>
          <cell r="H195"/>
          <cell r="I195"/>
          <cell r="J195">
            <v>543.69000000000005</v>
          </cell>
        </row>
        <row r="196">
          <cell r="A196" t="str">
            <v>7.3.1</v>
          </cell>
          <cell r="B196" t="str">
            <v>SETOP-MG</v>
          </cell>
          <cell r="C196" t="str">
            <v>ED-49061</v>
          </cell>
          <cell r="D196" t="str">
            <v>CANALETA EM PVC PARA INSTALAÇÃO ELÉTRICA APARENTE, INCLUSIVE CONEXÕES, DIMENSÕES 50 X 20 MM</v>
          </cell>
          <cell r="E196" t="str">
            <v>m</v>
          </cell>
          <cell r="F196">
            <v>16</v>
          </cell>
          <cell r="G196">
            <v>25.56</v>
          </cell>
          <cell r="H196">
            <v>0.23930000000000001</v>
          </cell>
          <cell r="I196">
            <v>31.68</v>
          </cell>
          <cell r="J196">
            <v>506.88</v>
          </cell>
        </row>
        <row r="197">
          <cell r="A197" t="str">
            <v>7.3.2</v>
          </cell>
          <cell r="B197" t="str">
            <v>SUDECAP</v>
          </cell>
          <cell r="C197" t="str">
            <v>74.24.31</v>
          </cell>
          <cell r="D197" t="str">
            <v>TOMADA 2P+T 10A, 250V, CONJUNTO MONTADO PARA SOBREPOR 4" X 2" (CAIXA + MODULO)</v>
          </cell>
          <cell r="E197" t="str">
            <v>un</v>
          </cell>
          <cell r="F197">
            <v>3</v>
          </cell>
          <cell r="G197">
            <v>9.9</v>
          </cell>
          <cell r="H197">
            <v>0.23930000000000001</v>
          </cell>
          <cell r="I197">
            <v>12.27</v>
          </cell>
          <cell r="J197">
            <v>36.81</v>
          </cell>
        </row>
        <row r="198">
          <cell r="A198" t="str">
            <v>7.4.</v>
          </cell>
          <cell r="B198" t="str">
            <v/>
          </cell>
          <cell r="C198" t="str">
            <v/>
          </cell>
          <cell r="D198" t="str">
            <v>Cabos em cobre</v>
          </cell>
          <cell r="E198" t="str">
            <v/>
          </cell>
          <cell r="F198"/>
          <cell r="G198"/>
          <cell r="H198"/>
          <cell r="I198"/>
          <cell r="J198">
            <v>9968.3600000000024</v>
          </cell>
        </row>
        <row r="199">
          <cell r="A199" t="str">
            <v>7.4.1</v>
          </cell>
          <cell r="B199" t="str">
            <v>SETOP-MG</v>
          </cell>
          <cell r="C199" t="str">
            <v>ED-48998</v>
          </cell>
          <cell r="D199" t="str">
            <v>CABO DE COBRE FLEXÍVEL, CLASSE 5, ISOLAMENTO TIPO EPR/HEPR, NÃO HALOGENADO, ANTICHAMA, TERMOFIXO, UNIPOLAR, SEÇÃO 10 MM2, 90°C, 0,6/1KV - Azul claro</v>
          </cell>
          <cell r="E199" t="str">
            <v>m</v>
          </cell>
          <cell r="F199">
            <v>38.799999999999997</v>
          </cell>
          <cell r="G199">
            <v>13.68</v>
          </cell>
          <cell r="H199">
            <v>0.23930000000000001</v>
          </cell>
          <cell r="I199">
            <v>16.95</v>
          </cell>
          <cell r="J199">
            <v>657.66</v>
          </cell>
        </row>
        <row r="200">
          <cell r="A200" t="str">
            <v>7.4.2</v>
          </cell>
          <cell r="B200" t="str">
            <v>SETOP-MG</v>
          </cell>
          <cell r="C200" t="str">
            <v>ED-48998</v>
          </cell>
          <cell r="D200" t="str">
            <v>CABO DE COBRE FLEXÍVEL, CLASSE 5, ISOLAMENTO TIPO EPR/HEPR, NÃO HALOGENADO, ANTICHAMA, TERMOFIXO, UNIPOLAR, SEÇÃO 10 MM2, 90°C, 0,6/1KV  - Branco</v>
          </cell>
          <cell r="E200" t="str">
            <v>m</v>
          </cell>
          <cell r="F200">
            <v>38.799999999999997</v>
          </cell>
          <cell r="G200">
            <v>13.68</v>
          </cell>
          <cell r="H200">
            <v>0.23930000000000001</v>
          </cell>
          <cell r="I200">
            <v>16.95</v>
          </cell>
          <cell r="J200">
            <v>657.66</v>
          </cell>
        </row>
        <row r="201">
          <cell r="A201" t="str">
            <v>7.4.3</v>
          </cell>
          <cell r="B201" t="str">
            <v>SETOP-MG</v>
          </cell>
          <cell r="C201" t="str">
            <v>ED-48998</v>
          </cell>
          <cell r="D201" t="str">
            <v>CABO DE COBRE FLEXÍVEL, CLASSE 5, ISOLAMENTO TIPO EPR/HEPR, NÃO HALOGENADO, ANTICHAMA, TERMOFIXO, UNIPOLAR, SEÇÃO 10 MM2, 90°C, 0,6/1KV - Preto</v>
          </cell>
          <cell r="E201" t="str">
            <v>m</v>
          </cell>
          <cell r="F201">
            <v>38.799999999999997</v>
          </cell>
          <cell r="G201">
            <v>13.68</v>
          </cell>
          <cell r="H201">
            <v>0.23930000000000001</v>
          </cell>
          <cell r="I201">
            <v>16.95</v>
          </cell>
          <cell r="J201">
            <v>657.66</v>
          </cell>
        </row>
        <row r="202">
          <cell r="A202" t="str">
            <v>7.4.4</v>
          </cell>
          <cell r="B202" t="str">
            <v>SETOP-MG</v>
          </cell>
          <cell r="C202" t="str">
            <v>ED-48998</v>
          </cell>
          <cell r="D202" t="str">
            <v>CABO DE COBRE FLEXÍVEL, CLASSE 5, ISOLAMENTO TIPO EPR/HEPR, NÃO HALOGENADO, ANTICHAMA, TERMOFIXO, UNIPOLAR, SEÇÃO 10 MM2, 90°C, 0,6/1KV - Verde-amarelo</v>
          </cell>
          <cell r="E202" t="str">
            <v>m</v>
          </cell>
          <cell r="F202">
            <v>38.799999999999997</v>
          </cell>
          <cell r="G202">
            <v>13.68</v>
          </cell>
          <cell r="H202">
            <v>0.23930000000000001</v>
          </cell>
          <cell r="I202">
            <v>16.95</v>
          </cell>
          <cell r="J202">
            <v>657.66</v>
          </cell>
        </row>
        <row r="203">
          <cell r="A203" t="str">
            <v>7.4.5</v>
          </cell>
          <cell r="B203" t="str">
            <v>SETOP-MG</v>
          </cell>
          <cell r="C203" t="str">
            <v>ED-48998</v>
          </cell>
          <cell r="D203" t="str">
            <v>CABO DE COBRE FLEXÍVEL, CLASSE 5, ISOLAMENTO TIPO EPR/HEPR, NÃO HALOGENADO, ANTICHAMA, TERMOFIXO, UNIPOLAR, SEÇÃO 10 MM2, 90°C, 0,6/1KV - Vermelho</v>
          </cell>
          <cell r="E203" t="str">
            <v>m</v>
          </cell>
          <cell r="F203">
            <v>38.799999999999997</v>
          </cell>
          <cell r="G203">
            <v>13.68</v>
          </cell>
          <cell r="H203">
            <v>0.23930000000000001</v>
          </cell>
          <cell r="I203">
            <v>16.95</v>
          </cell>
          <cell r="J203">
            <v>657.66</v>
          </cell>
        </row>
        <row r="204">
          <cell r="A204" t="str">
            <v>7.4.6</v>
          </cell>
          <cell r="B204" t="str">
            <v>SETOP-MG</v>
          </cell>
          <cell r="C204" t="str">
            <v>ED-48995</v>
          </cell>
          <cell r="D204" t="str">
            <v>CABO DE COBRE FLEXÍVEL, CLASSE 5, ISOLAMENTO TIPO EPR/HEPR, NÃO HALOGENADO, ANTICHAMA, TERMOFIXO, UNIPOLAR, SEÇÃO 6 MM2, 90°C, 0,6/1KV - Azul claro</v>
          </cell>
          <cell r="E204" t="str">
            <v>m</v>
          </cell>
          <cell r="F204">
            <v>41.8</v>
          </cell>
          <cell r="G204">
            <v>9.17</v>
          </cell>
          <cell r="H204">
            <v>0.23930000000000001</v>
          </cell>
          <cell r="I204">
            <v>11.36</v>
          </cell>
          <cell r="J204">
            <v>474.85</v>
          </cell>
        </row>
        <row r="205">
          <cell r="A205" t="str">
            <v>7.4.7</v>
          </cell>
          <cell r="B205" t="str">
            <v>SETOP-MG</v>
          </cell>
          <cell r="C205" t="str">
            <v>ED-48995</v>
          </cell>
          <cell r="D205" t="str">
            <v>CABO DE COBRE FLEXÍVEL, CLASSE 5, ISOLAMENTO TIPO EPR/HEPR, NÃO HALOGENADO, ANTICHAMA, TERMOFIXO, UNIPOLAR, SEÇÃO 6 MM2, 90°C, 0,6/1KV - Branco</v>
          </cell>
          <cell r="E205" t="str">
            <v>m</v>
          </cell>
          <cell r="F205">
            <v>41.8</v>
          </cell>
          <cell r="G205">
            <v>9.17</v>
          </cell>
          <cell r="H205">
            <v>0.23930000000000001</v>
          </cell>
          <cell r="I205">
            <v>11.36</v>
          </cell>
          <cell r="J205">
            <v>474.85</v>
          </cell>
        </row>
        <row r="206">
          <cell r="A206" t="str">
            <v>7.4.8</v>
          </cell>
          <cell r="B206" t="str">
            <v>SETOP-MG</v>
          </cell>
          <cell r="C206" t="str">
            <v>ED-48995</v>
          </cell>
          <cell r="D206" t="str">
            <v>CABO DE COBRE FLEXÍVEL, CLASSE 5, ISOLAMENTO TIPO EPR/HEPR, NÃO HALOGENADO, ANTICHAMA, TERMOFIXO, UNIPOLAR, SEÇÃO 6 MM2, 90°C, 0,6/1KV - Preto</v>
          </cell>
          <cell r="E206" t="str">
            <v>m</v>
          </cell>
          <cell r="F206">
            <v>41.8</v>
          </cell>
          <cell r="G206">
            <v>9.17</v>
          </cell>
          <cell r="H206">
            <v>0.23930000000000001</v>
          </cell>
          <cell r="I206">
            <v>11.36</v>
          </cell>
          <cell r="J206">
            <v>474.85</v>
          </cell>
        </row>
        <row r="207">
          <cell r="A207" t="str">
            <v>7.4.9</v>
          </cell>
          <cell r="B207" t="str">
            <v>SETOP-MG</v>
          </cell>
          <cell r="C207" t="str">
            <v>ED-48995</v>
          </cell>
          <cell r="D207" t="str">
            <v>CABO DE COBRE FLEXÍVEL, CLASSE 5, ISOLAMENTO TIPO EPR/HEPR, NÃO HALOGENADO, ANTICHAMA, TERMOFIXO, UNIPOLAR, SEÇÃO 6 MM2, 90°C, 0,6/1KV - Verde-amarelo</v>
          </cell>
          <cell r="E207" t="str">
            <v>m</v>
          </cell>
          <cell r="F207">
            <v>41.8</v>
          </cell>
          <cell r="G207">
            <v>9.17</v>
          </cell>
          <cell r="H207">
            <v>0.23930000000000001</v>
          </cell>
          <cell r="I207">
            <v>11.36</v>
          </cell>
          <cell r="J207">
            <v>474.85</v>
          </cell>
        </row>
        <row r="208">
          <cell r="A208" t="str">
            <v>7.4.10</v>
          </cell>
          <cell r="B208" t="str">
            <v>SETOP-MG</v>
          </cell>
          <cell r="C208" t="str">
            <v>ED-48995</v>
          </cell>
          <cell r="D208" t="str">
            <v>CABO DE COBRE FLEXÍVEL, CLASSE 5, ISOLAMENTO TIPO EPR/HEPR, NÃO HALOGENADO, ANTICHAMA, TERMOFIXO, UNIPOLAR, SEÇÃO 6 MM2, 90°C, 0,6/1KV - Vermelho</v>
          </cell>
          <cell r="E208" t="str">
            <v>m</v>
          </cell>
          <cell r="F208">
            <v>41.8</v>
          </cell>
          <cell r="G208">
            <v>9.17</v>
          </cell>
          <cell r="H208">
            <v>0.23930000000000001</v>
          </cell>
          <cell r="I208">
            <v>11.36</v>
          </cell>
          <cell r="J208">
            <v>474.85</v>
          </cell>
        </row>
        <row r="209">
          <cell r="A209" t="str">
            <v>7.4.11</v>
          </cell>
          <cell r="B209" t="str">
            <v>SETOP-MG</v>
          </cell>
          <cell r="C209" t="str">
            <v>ED-48951</v>
          </cell>
          <cell r="D209" t="str">
            <v>CABO DE COBRE FLEXÍVEL, CLASSE 5, ISOLAMENTO TIPO LSHF/ATOX, NÃO HALOGENADO, ANTICHAMA, TERMOPLÁSTICO, UNIPOLAR, SEÇÃO 2,5 MM2, 70°C, 450/750V - Amarelo</v>
          </cell>
          <cell r="E209" t="str">
            <v>m</v>
          </cell>
          <cell r="F209">
            <v>189</v>
          </cell>
          <cell r="G209">
            <v>4.43</v>
          </cell>
          <cell r="H209">
            <v>0.23930000000000001</v>
          </cell>
          <cell r="I209">
            <v>5.49</v>
          </cell>
          <cell r="J209">
            <v>1037.6099999999999</v>
          </cell>
        </row>
        <row r="210">
          <cell r="A210" t="str">
            <v>7.4.12</v>
          </cell>
          <cell r="B210" t="str">
            <v>SETOP-MG</v>
          </cell>
          <cell r="C210" t="str">
            <v>ED-48951</v>
          </cell>
          <cell r="D210" t="str">
            <v>CABO DE COBRE FLEXÍVEL, CLASSE 5, ISOLAMENTO TIPO LSHF/ATOX, NÃO HALOGENADO, ANTICHAMA, TERMOPLÁSTICO, UNIPOLAR, SEÇÃO 2,5 MM2, 70°C, 450/750V - Azul claro</v>
          </cell>
          <cell r="E210" t="str">
            <v>m</v>
          </cell>
          <cell r="F210">
            <v>254.35</v>
          </cell>
          <cell r="G210">
            <v>4.43</v>
          </cell>
          <cell r="H210">
            <v>0.23930000000000001</v>
          </cell>
          <cell r="I210">
            <v>5.49</v>
          </cell>
          <cell r="J210">
            <v>1396.38</v>
          </cell>
        </row>
        <row r="211">
          <cell r="A211" t="str">
            <v>7.4.13</v>
          </cell>
          <cell r="B211" t="str">
            <v>SETOP-MG</v>
          </cell>
          <cell r="C211" t="str">
            <v>ED-48951</v>
          </cell>
          <cell r="D211" t="str">
            <v>CABO DE COBRE FLEXÍVEL, CLASSE 5, ISOLAMENTO TIPO LSHF/ATOX, NÃO HALOGENADO, ANTICHAMA, TERMOPLÁSTICO, UNIPOLAR, SEÇÃO 2,5 MM2, 70°C, 450/750V - Branco</v>
          </cell>
          <cell r="E211" t="str">
            <v>m</v>
          </cell>
          <cell r="F211">
            <v>68.400000000000006</v>
          </cell>
          <cell r="G211">
            <v>4.43</v>
          </cell>
          <cell r="H211">
            <v>0.23930000000000001</v>
          </cell>
          <cell r="I211">
            <v>5.49</v>
          </cell>
          <cell r="J211">
            <v>375.52</v>
          </cell>
        </row>
        <row r="212">
          <cell r="A212" t="str">
            <v>7.4.14</v>
          </cell>
          <cell r="B212" t="str">
            <v>SETOP-MG</v>
          </cell>
          <cell r="C212" t="str">
            <v>ED-48951</v>
          </cell>
          <cell r="D212" t="str">
            <v>CABO DE COBRE FLEXÍVEL, CLASSE 5, ISOLAMENTO TIPO LSHF/ATOX, NÃO HALOGENADO, ANTICHAMA, TERMOPLÁSTICO, UNIPOLAR, SEÇÃO 2,5 MM2, 70°C, 450/750V - Preto</v>
          </cell>
          <cell r="E212" t="str">
            <v>m</v>
          </cell>
          <cell r="F212">
            <v>31.2</v>
          </cell>
          <cell r="G212">
            <v>4.43</v>
          </cell>
          <cell r="H212">
            <v>0.23930000000000001</v>
          </cell>
          <cell r="I212">
            <v>5.49</v>
          </cell>
          <cell r="J212">
            <v>171.29</v>
          </cell>
        </row>
        <row r="213">
          <cell r="A213" t="str">
            <v>7.4.15</v>
          </cell>
          <cell r="B213" t="str">
            <v>SETOP-MG</v>
          </cell>
          <cell r="C213" t="str">
            <v>ED-48951</v>
          </cell>
          <cell r="D213" t="str">
            <v>CABO DE COBRE FLEXÍVEL, CLASSE 5, ISOLAMENTO TIPO LSHF/ATOX, NÃO HALOGENADO, ANTICHAMA, TERMOPLÁSTICO, UNIPOLAR, SEÇÃO 2,5 MM2, 70°C, 450/750V - Verde-amarelo</v>
          </cell>
          <cell r="E213" t="str">
            <v>m</v>
          </cell>
          <cell r="F213">
            <v>176.75</v>
          </cell>
          <cell r="G213">
            <v>4.43</v>
          </cell>
          <cell r="H213">
            <v>0.23930000000000001</v>
          </cell>
          <cell r="I213">
            <v>5.49</v>
          </cell>
          <cell r="J213">
            <v>970.36</v>
          </cell>
        </row>
        <row r="214">
          <cell r="A214" t="str">
            <v>7.4.16</v>
          </cell>
          <cell r="B214" t="str">
            <v>SETOP-MG</v>
          </cell>
          <cell r="C214" t="str">
            <v>ED-48951</v>
          </cell>
          <cell r="D214" t="str">
            <v>CABO DE COBRE FLEXÍVEL, CLASSE 5, ISOLAMENTO TIPO LSHF/ATOX, NÃO HALOGENADO, ANTICHAMA, TERMOPLÁSTICO, UNIPOLAR, SEÇÃO 2,5 MM2, 70°C, 450/750V - Vermelho</v>
          </cell>
          <cell r="E214" t="str">
            <v>m</v>
          </cell>
          <cell r="F214">
            <v>64.599999999999994</v>
          </cell>
          <cell r="G214">
            <v>4.43</v>
          </cell>
          <cell r="H214">
            <v>0.23930000000000001</v>
          </cell>
          <cell r="I214">
            <v>5.49</v>
          </cell>
          <cell r="J214">
            <v>354.65</v>
          </cell>
        </row>
        <row r="215">
          <cell r="A215" t="str">
            <v>7.5.</v>
          </cell>
          <cell r="B215" t="str">
            <v/>
          </cell>
          <cell r="C215" t="str">
            <v/>
          </cell>
          <cell r="D215" t="str">
            <v>Tomadas e interruptores</v>
          </cell>
          <cell r="E215" t="str">
            <v/>
          </cell>
          <cell r="F215"/>
          <cell r="G215"/>
          <cell r="H215"/>
          <cell r="I215"/>
          <cell r="J215">
            <v>829.68000000000006</v>
          </cell>
        </row>
        <row r="216">
          <cell r="A216" t="str">
            <v>7.5.1</v>
          </cell>
          <cell r="B216" t="str">
            <v>SINAPI</v>
          </cell>
          <cell r="C216" t="str">
            <v>91967</v>
          </cell>
          <cell r="D216" t="str">
            <v>INTERRUPTOR SIMPLES (3 MÓDULOS), 10A/250V, INCLUINDO SUPORTE E PLACA - FORNECIMENTO E INSTALAÇÃO. AF_03/2023</v>
          </cell>
          <cell r="E216" t="str">
            <v>un</v>
          </cell>
          <cell r="F216">
            <v>4</v>
          </cell>
          <cell r="G216">
            <v>59.04</v>
          </cell>
          <cell r="H216">
            <v>0.23930000000000001</v>
          </cell>
          <cell r="I216">
            <v>73.17</v>
          </cell>
          <cell r="J216">
            <v>292.68</v>
          </cell>
        </row>
        <row r="217">
          <cell r="A217" t="str">
            <v>7.5.2</v>
          </cell>
          <cell r="B217" t="str">
            <v>SINAPI</v>
          </cell>
          <cell r="C217" t="str">
            <v>91997</v>
          </cell>
          <cell r="D217" t="str">
            <v>TOMADA MÉDIA DE EMBUTIR (1 MÓDULO), 2P+T 20 A, INCLUINDO SUPORTE E PLACA - FORNECIMENTO E INSTALAÇÃO. AF_03/2023</v>
          </cell>
          <cell r="E217" t="str">
            <v>un</v>
          </cell>
          <cell r="F217">
            <v>12</v>
          </cell>
          <cell r="G217">
            <v>36.11</v>
          </cell>
          <cell r="H217">
            <v>0.23930000000000001</v>
          </cell>
          <cell r="I217">
            <v>44.75</v>
          </cell>
          <cell r="J217">
            <v>537</v>
          </cell>
        </row>
        <row r="218">
          <cell r="A218"/>
          <cell r="B218" t="str">
            <v/>
          </cell>
          <cell r="C218" t="str">
            <v/>
          </cell>
          <cell r="D218" t="str">
            <v>TOTAL DO ORÇAMENTO</v>
          </cell>
          <cell r="E218" t="str">
            <v/>
          </cell>
          <cell r="F218"/>
          <cell r="G218"/>
          <cell r="H218"/>
          <cell r="I218"/>
          <cell r="J218">
            <v>2241710.1999999997</v>
          </cell>
        </row>
        <row r="219">
          <cell r="A219"/>
          <cell r="J219"/>
        </row>
        <row r="220">
          <cell r="A220"/>
          <cell r="B220"/>
          <cell r="C220"/>
          <cell r="D220"/>
          <cell r="E220"/>
          <cell r="F220"/>
          <cell r="G220"/>
          <cell r="H220"/>
          <cell r="I220"/>
          <cell r="J220" t="str">
            <v>Belo Horizonte, 26 de novembro de 2023</v>
          </cell>
        </row>
        <row r="221">
          <cell r="A221"/>
          <cell r="B221"/>
          <cell r="C221"/>
          <cell r="D221"/>
          <cell r="E221"/>
          <cell r="F221"/>
          <cell r="G221"/>
          <cell r="H221"/>
          <cell r="I221"/>
          <cell r="J221"/>
        </row>
        <row r="222">
          <cell r="A222"/>
          <cell r="B222"/>
          <cell r="C222"/>
          <cell r="D222"/>
          <cell r="E222"/>
          <cell r="F222"/>
          <cell r="G222"/>
          <cell r="H222"/>
          <cell r="I222"/>
          <cell r="J222"/>
        </row>
        <row r="223">
          <cell r="A223" t="str">
            <v>NOTAS:</v>
          </cell>
          <cell r="B223"/>
          <cell r="C223"/>
          <cell r="D223"/>
          <cell r="E223"/>
          <cell r="F223"/>
          <cell r="G223"/>
          <cell r="H223"/>
          <cell r="I223"/>
          <cell r="J223"/>
        </row>
        <row r="224">
          <cell r="A224" t="str">
            <v>1.</v>
          </cell>
          <cell r="B224" t="str">
            <v>Todos os preços que compõe o item 6 - EQUIPAMENTOS E INSTALAÇÕES DA ÁUDIO E VÍDEO e  item 1.1. já incluem nas cotações realizadas o percentual de BDI, portanto o índice é apresentado como 0,0% na planilha.</v>
          </cell>
          <cell r="C224"/>
          <cell r="D224"/>
          <cell r="E224"/>
          <cell r="F224"/>
          <cell r="G224"/>
          <cell r="H224"/>
          <cell r="I224"/>
          <cell r="J224"/>
        </row>
        <row r="225">
          <cell r="A225"/>
          <cell r="B225"/>
          <cell r="C225"/>
          <cell r="D225"/>
          <cell r="E225"/>
          <cell r="F225"/>
          <cell r="G225"/>
          <cell r="H225"/>
          <cell r="I225"/>
          <cell r="J225"/>
        </row>
        <row r="226">
          <cell r="A226"/>
          <cell r="B226"/>
          <cell r="C226"/>
          <cell r="D226"/>
          <cell r="E226"/>
          <cell r="F226"/>
          <cell r="G226"/>
          <cell r="H226"/>
          <cell r="I226"/>
          <cell r="J226"/>
        </row>
        <row r="227">
          <cell r="A227"/>
          <cell r="B227"/>
          <cell r="C227"/>
          <cell r="D227"/>
          <cell r="E227"/>
          <cell r="F227"/>
          <cell r="G227"/>
          <cell r="H227"/>
          <cell r="I227"/>
          <cell r="J227"/>
        </row>
        <row r="228">
          <cell r="A228"/>
          <cell r="B228"/>
          <cell r="C228"/>
          <cell r="D228"/>
          <cell r="E228"/>
          <cell r="F228"/>
          <cell r="G228"/>
          <cell r="H228"/>
          <cell r="I228"/>
          <cell r="J228"/>
        </row>
        <row r="229">
          <cell r="A229"/>
          <cell r="B229"/>
          <cell r="C229"/>
          <cell r="D229"/>
          <cell r="E229"/>
          <cell r="F229"/>
          <cell r="G229"/>
          <cell r="H229"/>
          <cell r="I229"/>
          <cell r="J229"/>
        </row>
        <row r="230">
          <cell r="A230" t="str">
            <v>__________________________________________________</v>
          </cell>
          <cell r="B230"/>
          <cell r="C230"/>
          <cell r="D230"/>
          <cell r="E230"/>
          <cell r="F230"/>
          <cell r="G230"/>
          <cell r="H230"/>
          <cell r="I230"/>
          <cell r="J230"/>
        </row>
        <row r="231">
          <cell r="A231" t="str">
            <v>ÉRICK CHAGAS FERREIRA</v>
          </cell>
          <cell r="B231"/>
          <cell r="C231"/>
          <cell r="D231"/>
          <cell r="E231"/>
          <cell r="F231"/>
          <cell r="G231"/>
          <cell r="H231"/>
          <cell r="I231"/>
          <cell r="J231"/>
        </row>
        <row r="232">
          <cell r="A232" t="str">
            <v>Engenheiro Civil</v>
          </cell>
          <cell r="B232"/>
          <cell r="C232"/>
          <cell r="D232"/>
          <cell r="E232"/>
          <cell r="F232"/>
          <cell r="G232"/>
          <cell r="H232"/>
          <cell r="I232"/>
          <cell r="J232"/>
        </row>
        <row r="233">
          <cell r="A233" t="str">
            <v>CREA-PR 158.591/D</v>
          </cell>
          <cell r="B233"/>
          <cell r="C233"/>
          <cell r="D233"/>
          <cell r="E233"/>
          <cell r="F233"/>
          <cell r="G233"/>
          <cell r="H233"/>
          <cell r="I233"/>
          <cell r="J233"/>
        </row>
        <row r="234">
          <cell r="B234"/>
          <cell r="C234"/>
          <cell r="D234"/>
          <cell r="E234"/>
          <cell r="F234"/>
          <cell r="G234"/>
          <cell r="H234"/>
          <cell r="I234"/>
          <cell r="J234"/>
        </row>
      </sheetData>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7"/>
  <sheetViews>
    <sheetView topLeftCell="A16" zoomScale="85" zoomScaleNormal="85" workbookViewId="0">
      <selection activeCell="B21" sqref="B21:E21"/>
    </sheetView>
  </sheetViews>
  <sheetFormatPr defaultRowHeight="15"/>
  <cols>
    <col min="2" max="2" width="54.28515625" customWidth="1"/>
    <col min="3" max="3" width="12.85546875" customWidth="1"/>
    <col min="4" max="4" width="13.7109375" bestFit="1" customWidth="1"/>
    <col min="5" max="5" width="12.85546875" customWidth="1"/>
    <col min="7" max="7" width="14.140625" bestFit="1" customWidth="1"/>
  </cols>
  <sheetData>
    <row r="3" spans="1:7" ht="14.45" customHeight="1">
      <c r="A3" s="42" t="s">
        <v>47</v>
      </c>
      <c r="B3" s="105" t="s">
        <v>50</v>
      </c>
      <c r="C3" s="106"/>
      <c r="D3" s="106"/>
      <c r="E3" s="107"/>
      <c r="F3" s="43" t="s">
        <v>19</v>
      </c>
      <c r="G3" s="44">
        <v>2020.6666666666667</v>
      </c>
    </row>
    <row r="4" spans="1:7" ht="14.45" customHeight="1">
      <c r="A4" s="42" t="s">
        <v>48</v>
      </c>
      <c r="B4" s="105" t="s">
        <v>51</v>
      </c>
      <c r="C4" s="106"/>
      <c r="D4" s="106"/>
      <c r="E4" s="107"/>
      <c r="F4" s="43" t="s">
        <v>19</v>
      </c>
      <c r="G4" s="44">
        <v>1773.6666666666667</v>
      </c>
    </row>
    <row r="5" spans="1:7" ht="14.45" customHeight="1">
      <c r="A5" s="42" t="s">
        <v>49</v>
      </c>
      <c r="B5" s="105" t="s">
        <v>52</v>
      </c>
      <c r="C5" s="106"/>
      <c r="D5" s="106"/>
      <c r="E5" s="107"/>
      <c r="F5" s="43" t="s">
        <v>19</v>
      </c>
      <c r="G5" s="44">
        <v>1642.3333333333333</v>
      </c>
    </row>
    <row r="6" spans="1:7" ht="14.45" customHeight="1">
      <c r="A6" s="42" t="s">
        <v>54</v>
      </c>
      <c r="B6" s="105" t="s">
        <v>53</v>
      </c>
      <c r="C6" s="106"/>
      <c r="D6" s="106"/>
      <c r="E6" s="107"/>
      <c r="F6" s="43" t="s">
        <v>19</v>
      </c>
      <c r="G6" s="44">
        <v>581.66666666666663</v>
      </c>
    </row>
    <row r="7" spans="1:7" ht="14.45" customHeight="1">
      <c r="A7" s="42" t="s">
        <v>57</v>
      </c>
      <c r="B7" s="105" t="s">
        <v>56</v>
      </c>
      <c r="C7" s="106"/>
      <c r="D7" s="106"/>
      <c r="E7" s="107"/>
      <c r="F7" s="43" t="s">
        <v>19</v>
      </c>
      <c r="G7" s="44">
        <v>7294</v>
      </c>
    </row>
    <row r="8" spans="1:7" ht="14.45" customHeight="1">
      <c r="A8" s="42" t="s">
        <v>55</v>
      </c>
      <c r="B8" s="105" t="s">
        <v>58</v>
      </c>
      <c r="C8" s="106"/>
      <c r="D8" s="106"/>
      <c r="E8" s="107"/>
      <c r="F8" s="43" t="s">
        <v>19</v>
      </c>
      <c r="G8" s="44">
        <v>31752</v>
      </c>
    </row>
    <row r="9" spans="1:7" ht="14.45" customHeight="1">
      <c r="A9" s="42" t="s">
        <v>59</v>
      </c>
      <c r="B9" s="105" t="s">
        <v>60</v>
      </c>
      <c r="C9" s="106"/>
      <c r="D9" s="106"/>
      <c r="E9" s="107"/>
      <c r="F9" s="43" t="s">
        <v>19</v>
      </c>
      <c r="G9" s="44">
        <v>17363.666666666668</v>
      </c>
    </row>
    <row r="10" spans="1:7" ht="14.45" customHeight="1">
      <c r="A10" s="42" t="s">
        <v>61</v>
      </c>
      <c r="B10" s="105" t="s">
        <v>62</v>
      </c>
      <c r="C10" s="106"/>
      <c r="D10" s="106"/>
      <c r="E10" s="107"/>
      <c r="F10" s="43" t="s">
        <v>19</v>
      </c>
      <c r="G10" s="44">
        <v>3522.3333333333335</v>
      </c>
    </row>
    <row r="11" spans="1:7" ht="14.45" customHeight="1">
      <c r="A11" s="42" t="s">
        <v>63</v>
      </c>
      <c r="B11" s="105" t="s">
        <v>64</v>
      </c>
      <c r="C11" s="106"/>
      <c r="D11" s="106"/>
      <c r="E11" s="107"/>
      <c r="F11" s="43" t="s">
        <v>19</v>
      </c>
      <c r="G11" s="44">
        <v>3909.3333333333335</v>
      </c>
    </row>
    <row r="12" spans="1:7" ht="14.45" customHeight="1">
      <c r="A12" s="42" t="s">
        <v>65</v>
      </c>
      <c r="B12" s="105" t="s">
        <v>66</v>
      </c>
      <c r="C12" s="106"/>
      <c r="D12" s="106"/>
      <c r="E12" s="107"/>
      <c r="F12" s="43" t="s">
        <v>19</v>
      </c>
      <c r="G12" s="44">
        <v>3649</v>
      </c>
    </row>
    <row r="13" spans="1:7" ht="14.45" customHeight="1">
      <c r="A13" s="42" t="s">
        <v>67</v>
      </c>
      <c r="B13" s="105" t="s">
        <v>68</v>
      </c>
      <c r="C13" s="106"/>
      <c r="D13" s="106"/>
      <c r="E13" s="107"/>
      <c r="F13" s="43" t="s">
        <v>19</v>
      </c>
      <c r="G13" s="44">
        <v>3606.6666666666665</v>
      </c>
    </row>
    <row r="14" spans="1:7" ht="14.45" customHeight="1">
      <c r="A14" s="42" t="s">
        <v>69</v>
      </c>
      <c r="B14" s="105" t="s">
        <v>70</v>
      </c>
      <c r="C14" s="106"/>
      <c r="D14" s="106"/>
      <c r="E14" s="107"/>
      <c r="F14" s="43" t="s">
        <v>19</v>
      </c>
      <c r="G14" s="44">
        <v>15381.333333333334</v>
      </c>
    </row>
    <row r="15" spans="1:7" ht="14.45" customHeight="1">
      <c r="A15" s="42" t="s">
        <v>71</v>
      </c>
      <c r="B15" s="105" t="s">
        <v>72</v>
      </c>
      <c r="C15" s="106"/>
      <c r="D15" s="106"/>
      <c r="E15" s="107"/>
      <c r="F15" s="43" t="s">
        <v>19</v>
      </c>
      <c r="G15" s="44">
        <v>49692.333333333336</v>
      </c>
    </row>
    <row r="16" spans="1:7" ht="14.45" customHeight="1">
      <c r="A16" s="42" t="s">
        <v>73</v>
      </c>
      <c r="B16" s="105" t="s">
        <v>74</v>
      </c>
      <c r="C16" s="106"/>
      <c r="D16" s="106"/>
      <c r="E16" s="107"/>
      <c r="F16" s="43" t="s">
        <v>19</v>
      </c>
      <c r="G16" s="44">
        <v>5458</v>
      </c>
    </row>
    <row r="17" spans="1:7" ht="14.45" customHeight="1">
      <c r="A17" s="42" t="s">
        <v>76</v>
      </c>
      <c r="B17" s="105" t="s">
        <v>75</v>
      </c>
      <c r="C17" s="106"/>
      <c r="D17" s="106"/>
      <c r="E17" s="107"/>
      <c r="F17" s="43" t="s">
        <v>19</v>
      </c>
      <c r="G17" s="44">
        <v>5426</v>
      </c>
    </row>
    <row r="18" spans="1:7" ht="14.45" customHeight="1">
      <c r="A18" s="42" t="s">
        <v>78</v>
      </c>
      <c r="B18" s="105" t="s">
        <v>77</v>
      </c>
      <c r="C18" s="106"/>
      <c r="D18" s="106"/>
      <c r="E18" s="107"/>
      <c r="F18" s="43" t="s">
        <v>19</v>
      </c>
      <c r="G18" s="44">
        <v>241.33333333333334</v>
      </c>
    </row>
    <row r="19" spans="1:7" ht="14.45" customHeight="1">
      <c r="A19" s="42" t="s">
        <v>80</v>
      </c>
      <c r="B19" s="105" t="s">
        <v>79</v>
      </c>
      <c r="C19" s="106"/>
      <c r="D19" s="106"/>
      <c r="E19" s="107"/>
      <c r="F19" s="43" t="s">
        <v>19</v>
      </c>
      <c r="G19" s="44">
        <v>902</v>
      </c>
    </row>
    <row r="20" spans="1:7" ht="14.45" customHeight="1">
      <c r="A20" s="42" t="s">
        <v>82</v>
      </c>
      <c r="B20" s="105" t="s">
        <v>81</v>
      </c>
      <c r="C20" s="106"/>
      <c r="D20" s="106"/>
      <c r="E20" s="107"/>
      <c r="F20" s="43" t="s">
        <v>19</v>
      </c>
      <c r="G20" s="44">
        <v>13648.666666666666</v>
      </c>
    </row>
    <row r="21" spans="1:7" ht="14.45" customHeight="1">
      <c r="A21" s="42" t="s">
        <v>84</v>
      </c>
      <c r="B21" s="105" t="s">
        <v>83</v>
      </c>
      <c r="C21" s="106"/>
      <c r="D21" s="106"/>
      <c r="E21" s="107"/>
      <c r="F21" s="43" t="s">
        <v>19</v>
      </c>
      <c r="G21" s="44">
        <v>4414.333333333333</v>
      </c>
    </row>
    <row r="22" spans="1:7" ht="14.45" customHeight="1">
      <c r="A22" s="42" t="s">
        <v>85</v>
      </c>
      <c r="B22" s="105" t="s">
        <v>86</v>
      </c>
      <c r="C22" s="106"/>
      <c r="D22" s="106"/>
      <c r="E22" s="107"/>
      <c r="F22" s="43" t="s">
        <v>19</v>
      </c>
      <c r="G22" s="44">
        <v>9483.6666666666661</v>
      </c>
    </row>
    <row r="23" spans="1:7" ht="14.45" customHeight="1">
      <c r="A23" s="42" t="s">
        <v>87</v>
      </c>
      <c r="B23" s="105" t="s">
        <v>88</v>
      </c>
      <c r="C23" s="106"/>
      <c r="D23" s="106"/>
      <c r="E23" s="107"/>
      <c r="F23" s="43" t="s">
        <v>19</v>
      </c>
      <c r="G23" s="44">
        <v>11955.666666666666</v>
      </c>
    </row>
    <row r="24" spans="1:7" ht="14.45" customHeight="1">
      <c r="A24" s="42" t="s">
        <v>89</v>
      </c>
      <c r="B24" s="105" t="s">
        <v>90</v>
      </c>
      <c r="C24" s="106"/>
      <c r="D24" s="106"/>
      <c r="E24" s="107"/>
      <c r="F24" s="43" t="s">
        <v>19</v>
      </c>
      <c r="G24" s="44">
        <v>2354.3333333333335</v>
      </c>
    </row>
    <row r="25" spans="1:7" ht="14.45" customHeight="1">
      <c r="A25" s="42" t="s">
        <v>92</v>
      </c>
      <c r="B25" s="105" t="s">
        <v>91</v>
      </c>
      <c r="C25" s="106"/>
      <c r="D25" s="106"/>
      <c r="E25" s="107"/>
      <c r="F25" s="43" t="s">
        <v>19</v>
      </c>
      <c r="G25" s="44">
        <v>1633.6666666666667</v>
      </c>
    </row>
    <row r="26" spans="1:7" ht="14.45" customHeight="1">
      <c r="A26" s="42" t="s">
        <v>93</v>
      </c>
      <c r="B26" s="105" t="s">
        <v>94</v>
      </c>
      <c r="C26" s="106"/>
      <c r="D26" s="106"/>
      <c r="E26" s="107"/>
      <c r="F26" s="43" t="s">
        <v>19</v>
      </c>
      <c r="G26" s="44">
        <v>20557.333333333332</v>
      </c>
    </row>
    <row r="27" spans="1:7" ht="14.45" customHeight="1">
      <c r="A27" s="42" t="s">
        <v>95</v>
      </c>
      <c r="B27" s="105" t="s">
        <v>96</v>
      </c>
      <c r="C27" s="106"/>
      <c r="D27" s="106"/>
      <c r="E27" s="107"/>
      <c r="F27" s="43" t="s">
        <v>19</v>
      </c>
      <c r="G27" s="44">
        <v>20563.666666666668</v>
      </c>
    </row>
    <row r="28" spans="1:7" ht="14.45" customHeight="1">
      <c r="A28" s="42" t="s">
        <v>97</v>
      </c>
      <c r="B28" s="105" t="s">
        <v>98</v>
      </c>
      <c r="C28" s="106"/>
      <c r="D28" s="106"/>
      <c r="E28" s="107"/>
      <c r="F28" s="43" t="s">
        <v>19</v>
      </c>
      <c r="G28" s="44">
        <v>1126.3333333333333</v>
      </c>
    </row>
    <row r="29" spans="1:7" ht="14.45" customHeight="1">
      <c r="A29" s="42" t="s">
        <v>99</v>
      </c>
      <c r="B29" s="105" t="s">
        <v>100</v>
      </c>
      <c r="C29" s="106"/>
      <c r="D29" s="106"/>
      <c r="E29" s="107"/>
      <c r="F29" s="43" t="s">
        <v>19</v>
      </c>
      <c r="G29" s="44">
        <v>7906.333333333333</v>
      </c>
    </row>
    <row r="30" spans="1:7" ht="14.45" customHeight="1">
      <c r="A30" s="42" t="s">
        <v>101</v>
      </c>
      <c r="B30" s="105" t="s">
        <v>102</v>
      </c>
      <c r="C30" s="106"/>
      <c r="D30" s="106"/>
      <c r="E30" s="107"/>
      <c r="F30" s="43" t="s">
        <v>103</v>
      </c>
      <c r="G30" s="44">
        <v>141258.41666666666</v>
      </c>
    </row>
    <row r="31" spans="1:7" ht="14.45" customHeight="1">
      <c r="A31" s="42" t="s">
        <v>104</v>
      </c>
      <c r="B31" s="105" t="s">
        <v>107</v>
      </c>
      <c r="C31" s="106"/>
      <c r="D31" s="106"/>
      <c r="E31" s="107"/>
      <c r="F31" s="43" t="s">
        <v>103</v>
      </c>
      <c r="G31" s="44">
        <v>71840.69</v>
      </c>
    </row>
    <row r="32" spans="1:7" ht="14.45" customHeight="1">
      <c r="A32" s="42" t="s">
        <v>105</v>
      </c>
      <c r="B32" s="105" t="s">
        <v>106</v>
      </c>
      <c r="C32" s="106"/>
      <c r="D32" s="106"/>
      <c r="E32" s="107"/>
      <c r="F32" s="43" t="s">
        <v>19</v>
      </c>
      <c r="G32" s="44">
        <v>1822.6666666666667</v>
      </c>
    </row>
    <row r="33" spans="1:7" ht="14.45" customHeight="1">
      <c r="A33" s="42" t="s">
        <v>109</v>
      </c>
      <c r="B33" s="105" t="s">
        <v>108</v>
      </c>
      <c r="C33" s="106"/>
      <c r="D33" s="106"/>
      <c r="E33" s="107"/>
      <c r="F33" s="43" t="s">
        <v>103</v>
      </c>
      <c r="G33" s="44">
        <v>3984</v>
      </c>
    </row>
    <row r="34" spans="1:7">
      <c r="A34" s="42" t="s">
        <v>131</v>
      </c>
      <c r="B34" s="105" t="s">
        <v>221</v>
      </c>
      <c r="C34" s="106"/>
      <c r="D34" s="106"/>
      <c r="E34" s="107"/>
      <c r="F34" s="43" t="s">
        <v>103</v>
      </c>
      <c r="G34" s="44">
        <v>4008</v>
      </c>
    </row>
    <row r="35" spans="1:7">
      <c r="A35" s="42" t="s">
        <v>220</v>
      </c>
      <c r="B35" s="105" t="s">
        <v>132</v>
      </c>
      <c r="C35" s="106"/>
      <c r="D35" s="106"/>
      <c r="E35" s="107"/>
      <c r="F35" s="43" t="s">
        <v>19</v>
      </c>
      <c r="G35" s="44">
        <v>254.59</v>
      </c>
    </row>
    <row r="36" spans="1:7">
      <c r="A36" s="42" t="s">
        <v>222</v>
      </c>
      <c r="B36" s="105" t="s">
        <v>223</v>
      </c>
      <c r="C36" s="106"/>
      <c r="D36" s="106"/>
      <c r="E36" s="107"/>
      <c r="F36" s="43" t="s">
        <v>103</v>
      </c>
      <c r="G36" s="44">
        <v>6.3933333333333335</v>
      </c>
    </row>
    <row r="37" spans="1:7">
      <c r="A37" s="42" t="s">
        <v>226</v>
      </c>
      <c r="B37" s="105" t="s">
        <v>224</v>
      </c>
      <c r="C37" s="106"/>
      <c r="D37" s="106"/>
      <c r="E37" s="107"/>
      <c r="F37" s="43" t="s">
        <v>103</v>
      </c>
      <c r="G37" s="44">
        <v>13.333333333333334</v>
      </c>
    </row>
    <row r="38" spans="1:7">
      <c r="A38" s="42" t="s">
        <v>227</v>
      </c>
      <c r="B38" s="105" t="s">
        <v>225</v>
      </c>
      <c r="C38" s="106"/>
      <c r="D38" s="106"/>
      <c r="E38" s="107"/>
      <c r="F38" s="43" t="s">
        <v>103</v>
      </c>
      <c r="G38" s="44">
        <v>26.33</v>
      </c>
    </row>
    <row r="39" spans="1:7">
      <c r="A39" s="42" t="s">
        <v>228</v>
      </c>
      <c r="B39" s="105" t="s">
        <v>234</v>
      </c>
      <c r="C39" s="106"/>
      <c r="D39" s="106"/>
      <c r="E39" s="107"/>
      <c r="F39" s="43" t="s">
        <v>103</v>
      </c>
      <c r="G39" s="44">
        <v>50</v>
      </c>
    </row>
    <row r="40" spans="1:7">
      <c r="A40" s="42" t="s">
        <v>229</v>
      </c>
      <c r="B40" s="105" t="s">
        <v>235</v>
      </c>
      <c r="C40" s="106"/>
      <c r="D40" s="106"/>
      <c r="E40" s="107"/>
      <c r="F40" s="43" t="s">
        <v>103</v>
      </c>
      <c r="G40" s="44">
        <v>152.66666666666666</v>
      </c>
    </row>
    <row r="41" spans="1:7">
      <c r="A41" s="42" t="s">
        <v>230</v>
      </c>
      <c r="B41" s="105" t="s">
        <v>236</v>
      </c>
      <c r="C41" s="106"/>
      <c r="D41" s="106"/>
      <c r="E41" s="107"/>
      <c r="F41" s="43" t="s">
        <v>103</v>
      </c>
      <c r="G41" s="44">
        <v>21.833333333333332</v>
      </c>
    </row>
    <row r="42" spans="1:7">
      <c r="A42" s="42" t="s">
        <v>231</v>
      </c>
      <c r="B42" s="105" t="s">
        <v>237</v>
      </c>
      <c r="C42" s="106"/>
      <c r="D42" s="106"/>
      <c r="E42" s="107"/>
      <c r="F42" s="43" t="s">
        <v>103</v>
      </c>
      <c r="G42" s="44">
        <v>22.5</v>
      </c>
    </row>
    <row r="43" spans="1:7">
      <c r="A43" s="42" t="s">
        <v>232</v>
      </c>
      <c r="B43" s="105" t="s">
        <v>238</v>
      </c>
      <c r="C43" s="106"/>
      <c r="D43" s="106"/>
      <c r="E43" s="107"/>
      <c r="F43" s="43" t="s">
        <v>103</v>
      </c>
      <c r="G43" s="44">
        <v>32.833333333333336</v>
      </c>
    </row>
    <row r="44" spans="1:7">
      <c r="A44" s="42" t="s">
        <v>233</v>
      </c>
      <c r="B44" s="105" t="s">
        <v>239</v>
      </c>
      <c r="C44" s="106"/>
      <c r="D44" s="106"/>
      <c r="E44" s="107"/>
      <c r="F44" s="43" t="s">
        <v>103</v>
      </c>
      <c r="G44" s="44">
        <v>36.166666666666664</v>
      </c>
    </row>
    <row r="45" spans="1:7">
      <c r="A45" s="42" t="s">
        <v>240</v>
      </c>
      <c r="B45" s="105" t="s">
        <v>243</v>
      </c>
      <c r="C45" s="106"/>
      <c r="D45" s="106"/>
      <c r="E45" s="107"/>
      <c r="F45" s="43" t="s">
        <v>103</v>
      </c>
      <c r="G45" s="44">
        <v>10.25</v>
      </c>
    </row>
    <row r="46" spans="1:7">
      <c r="A46" s="42" t="s">
        <v>241</v>
      </c>
      <c r="B46" s="105" t="s">
        <v>244</v>
      </c>
      <c r="C46" s="106"/>
      <c r="D46" s="106"/>
      <c r="E46" s="107"/>
      <c r="F46" s="43" t="s">
        <v>103</v>
      </c>
      <c r="G46" s="44">
        <v>4.4066666666666672</v>
      </c>
    </row>
    <row r="47" spans="1:7">
      <c r="A47" s="42" t="s">
        <v>242</v>
      </c>
      <c r="B47" s="105" t="s">
        <v>245</v>
      </c>
      <c r="C47" s="106"/>
      <c r="D47" s="106"/>
      <c r="E47" s="107"/>
      <c r="F47" s="43" t="s">
        <v>103</v>
      </c>
      <c r="G47" s="44">
        <v>16</v>
      </c>
    </row>
  </sheetData>
  <mergeCells count="45">
    <mergeCell ref="B14:E14"/>
    <mergeCell ref="B3:E3"/>
    <mergeCell ref="B4:E4"/>
    <mergeCell ref="B5:E5"/>
    <mergeCell ref="B6:E6"/>
    <mergeCell ref="B7:E7"/>
    <mergeCell ref="B8:E8"/>
    <mergeCell ref="B9:E9"/>
    <mergeCell ref="B10:E10"/>
    <mergeCell ref="B11:E11"/>
    <mergeCell ref="B12:E12"/>
    <mergeCell ref="B13:E13"/>
    <mergeCell ref="B26:E26"/>
    <mergeCell ref="B15:E15"/>
    <mergeCell ref="B16:E16"/>
    <mergeCell ref="B17:E17"/>
    <mergeCell ref="B18:E18"/>
    <mergeCell ref="B19:E19"/>
    <mergeCell ref="B20:E20"/>
    <mergeCell ref="B21:E21"/>
    <mergeCell ref="B22:E22"/>
    <mergeCell ref="B23:E23"/>
    <mergeCell ref="B24:E24"/>
    <mergeCell ref="B25:E25"/>
    <mergeCell ref="B38:E38"/>
    <mergeCell ref="B27:E27"/>
    <mergeCell ref="B28:E28"/>
    <mergeCell ref="B29:E29"/>
    <mergeCell ref="B30:E30"/>
    <mergeCell ref="B31:E31"/>
    <mergeCell ref="B32:E32"/>
    <mergeCell ref="B33:E33"/>
    <mergeCell ref="B34:E34"/>
    <mergeCell ref="B35:E35"/>
    <mergeCell ref="B36:E36"/>
    <mergeCell ref="B37:E37"/>
    <mergeCell ref="B45:E45"/>
    <mergeCell ref="B46:E46"/>
    <mergeCell ref="B47:E47"/>
    <mergeCell ref="B39:E39"/>
    <mergeCell ref="B40:E40"/>
    <mergeCell ref="B41:E41"/>
    <mergeCell ref="B42:E42"/>
    <mergeCell ref="B43:E43"/>
    <mergeCell ref="B44:E4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view="pageBreakPreview" zoomScaleNormal="100" zoomScaleSheetLayoutView="100" workbookViewId="0">
      <selection activeCell="B20" sqref="B20"/>
    </sheetView>
  </sheetViews>
  <sheetFormatPr defaultColWidth="9.140625" defaultRowHeight="15"/>
  <cols>
    <col min="1" max="1" width="11.7109375" style="4" customWidth="1"/>
    <col min="2" max="2" width="101.28515625" style="17" customWidth="1"/>
    <col min="3" max="3" width="33.85546875" style="5" customWidth="1"/>
    <col min="4" max="4" width="14" style="4" customWidth="1"/>
    <col min="5" max="6" width="13.28515625" style="4" bestFit="1" customWidth="1"/>
    <col min="7" max="16384" width="9.140625" style="4"/>
  </cols>
  <sheetData>
    <row r="1" spans="1:6" ht="18.75" customHeight="1">
      <c r="A1" s="97"/>
      <c r="B1" s="97"/>
      <c r="C1" s="97"/>
    </row>
    <row r="2" spans="1:6" ht="5.0999999999999996" customHeight="1">
      <c r="A2" s="32"/>
      <c r="B2" s="32"/>
      <c r="C2" s="97"/>
    </row>
    <row r="3" spans="1:6" s="1" customFormat="1" ht="15" customHeight="1">
      <c r="A3" s="30"/>
      <c r="B3" s="34"/>
      <c r="C3" s="97"/>
    </row>
    <row r="4" spans="1:6" s="1" customFormat="1" ht="16.5" customHeight="1">
      <c r="A4" s="108" t="s">
        <v>474</v>
      </c>
      <c r="B4" s="108"/>
      <c r="C4" s="108"/>
      <c r="D4" s="48"/>
      <c r="E4" s="48"/>
      <c r="F4" s="48"/>
    </row>
    <row r="5" spans="1:6" ht="5.0999999999999996" customHeight="1">
      <c r="A5" s="36"/>
      <c r="B5" s="38"/>
      <c r="C5" s="41"/>
    </row>
    <row r="6" spans="1:6" ht="21.75" customHeight="1">
      <c r="A6" s="98" t="s">
        <v>43</v>
      </c>
      <c r="B6" s="98" t="s">
        <v>3</v>
      </c>
      <c r="C6" s="98" t="s">
        <v>46</v>
      </c>
    </row>
    <row r="7" spans="1:6" customFormat="1">
      <c r="A7" s="99" t="s">
        <v>15</v>
      </c>
      <c r="B7" s="100" t="str">
        <f>VLOOKUP(A7,'[1]Plan Orçamentária'!A:J,4,FALSE)</f>
        <v>Mobilização e serviços técnicos</v>
      </c>
      <c r="C7" s="101"/>
    </row>
    <row r="8" spans="1:6" customFormat="1">
      <c r="A8" s="99" t="s">
        <v>20</v>
      </c>
      <c r="B8" s="100" t="str">
        <f>VLOOKUP(A8,'[1]Plan Orçamentária'!A:J,4,FALSE)</f>
        <v>Audiência 04 (4ªAJME)</v>
      </c>
      <c r="C8" s="101"/>
    </row>
    <row r="9" spans="1:6" customFormat="1">
      <c r="A9" s="99" t="s">
        <v>28</v>
      </c>
      <c r="B9" s="100" t="str">
        <f>VLOOKUP(A9,'[1]Plan Orçamentária'!A:J,4,FALSE)</f>
        <v>Audiência 01 (1ªAJME)</v>
      </c>
      <c r="C9" s="101"/>
    </row>
    <row r="10" spans="1:6" customFormat="1">
      <c r="A10" s="99" t="s">
        <v>35</v>
      </c>
      <c r="B10" s="100" t="str">
        <f>VLOOKUP(A10,'[1]Plan Orçamentária'!A:J,4,FALSE)</f>
        <v>Audiência 02 (2ªAJME)</v>
      </c>
      <c r="C10" s="101"/>
    </row>
    <row r="11" spans="1:6" customFormat="1">
      <c r="A11" s="99" t="s">
        <v>40</v>
      </c>
      <c r="B11" s="100" t="str">
        <f>VLOOKUP(A11,'[1]Plan Orçamentária'!A:J,4,FALSE)</f>
        <v>Audiência 03 (3ªAJME)</v>
      </c>
      <c r="C11" s="101"/>
    </row>
    <row r="12" spans="1:6" customFormat="1">
      <c r="A12" s="99" t="s">
        <v>196</v>
      </c>
      <c r="B12" s="100" t="str">
        <f>VLOOKUP(A12,'[1]Plan Orçamentária'!A:J,4,FALSE)</f>
        <v>Equipamentos e instalações da áudio e vídeo</v>
      </c>
      <c r="C12" s="101"/>
    </row>
    <row r="13" spans="1:6" customFormat="1">
      <c r="A13" s="99" t="s">
        <v>198</v>
      </c>
      <c r="B13" s="100" t="str">
        <f>VLOOKUP(A13,'[1]Plan Orçamentária'!A:J,4,FALSE)</f>
        <v>ELE.ELE - Instalações elétricas</v>
      </c>
      <c r="C13" s="101"/>
    </row>
    <row r="14" spans="1:6" customFormat="1">
      <c r="A14" s="99"/>
      <c r="B14" s="100" t="s">
        <v>206</v>
      </c>
      <c r="C14" s="101"/>
    </row>
    <row r="15" spans="1:6" customFormat="1">
      <c r="A15" s="102"/>
      <c r="B15" s="103"/>
      <c r="C15" s="104"/>
    </row>
    <row r="16" spans="1:6">
      <c r="B16" s="4"/>
      <c r="C16" s="4"/>
    </row>
    <row r="26" spans="2:3" s="2" customFormat="1"/>
    <row r="27" spans="2:3">
      <c r="B27" s="4"/>
      <c r="C27" s="4"/>
    </row>
  </sheetData>
  <autoFilter ref="A6:C13"/>
  <mergeCells count="1">
    <mergeCell ref="A4:C4"/>
  </mergeCells>
  <printOptions horizontalCentered="1"/>
  <pageMargins left="0.51181102362204722" right="0.51181102362204722" top="0.78740157480314965" bottom="0.78740157480314965" header="0.31496062992125984" footer="0.31496062992125984"/>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J229"/>
  <sheetViews>
    <sheetView showGridLines="0" view="pageBreakPreview" zoomScaleNormal="100" zoomScaleSheetLayoutView="100" workbookViewId="0">
      <selection activeCell="E61" sqref="E61"/>
    </sheetView>
  </sheetViews>
  <sheetFormatPr defaultColWidth="9.140625" defaultRowHeight="15"/>
  <cols>
    <col min="1" max="1" width="11.7109375" style="4" customWidth="1"/>
    <col min="2" max="2" width="13.28515625" style="8" bestFit="1" customWidth="1"/>
    <col min="3" max="3" width="11.42578125" style="16" customWidth="1"/>
    <col min="4" max="4" width="103.28515625" style="17" customWidth="1"/>
    <col min="5" max="5" width="8.5703125" style="8" customWidth="1"/>
    <col min="6" max="6" width="15.42578125" style="18" bestFit="1" customWidth="1"/>
    <col min="7" max="7" width="16.140625" style="18" bestFit="1" customWidth="1"/>
    <col min="8" max="8" width="12.140625" style="8" customWidth="1"/>
    <col min="9" max="9" width="16.140625" style="5" bestFit="1" customWidth="1"/>
    <col min="10" max="10" width="19.140625" style="5" customWidth="1"/>
    <col min="11" max="11" width="14" style="4" customWidth="1"/>
    <col min="12" max="13" width="13.28515625" style="4" bestFit="1" customWidth="1"/>
    <col min="14" max="16384" width="9.140625" style="4"/>
  </cols>
  <sheetData>
    <row r="1" spans="1:10" ht="18.75">
      <c r="A1" s="108" t="s">
        <v>9</v>
      </c>
      <c r="B1" s="108"/>
      <c r="C1" s="108"/>
      <c r="D1" s="108"/>
      <c r="E1" s="48"/>
      <c r="F1" s="51"/>
      <c r="G1" s="45"/>
      <c r="H1" s="48"/>
      <c r="I1" s="108"/>
      <c r="J1" s="108"/>
    </row>
    <row r="2" spans="1:10" s="1" customFormat="1" ht="15.75">
      <c r="A2" s="30" t="s">
        <v>203</v>
      </c>
      <c r="B2" s="34"/>
      <c r="C2" s="30" t="s">
        <v>202</v>
      </c>
      <c r="D2" s="34"/>
      <c r="E2" s="30"/>
      <c r="F2" s="52"/>
      <c r="G2" s="35"/>
      <c r="H2" s="30"/>
      <c r="I2" s="108"/>
      <c r="J2" s="108"/>
    </row>
    <row r="3" spans="1:10" ht="15.75">
      <c r="A3" s="36"/>
      <c r="B3" s="37"/>
      <c r="C3" s="37"/>
      <c r="D3" s="38"/>
      <c r="E3" s="39"/>
      <c r="F3" s="40"/>
      <c r="G3" s="40"/>
      <c r="H3" s="39"/>
      <c r="I3" s="41"/>
      <c r="J3" s="41"/>
    </row>
    <row r="4" spans="1:10">
      <c r="A4" s="109" t="s">
        <v>43</v>
      </c>
      <c r="B4" s="109" t="s">
        <v>12</v>
      </c>
      <c r="C4" s="109" t="s">
        <v>13</v>
      </c>
      <c r="D4" s="109" t="s">
        <v>3</v>
      </c>
      <c r="E4" s="109" t="s">
        <v>1</v>
      </c>
      <c r="F4" s="109" t="s">
        <v>44</v>
      </c>
      <c r="G4" s="111" t="s">
        <v>204</v>
      </c>
      <c r="H4" s="112"/>
      <c r="I4" s="109" t="s">
        <v>205</v>
      </c>
      <c r="J4" s="109"/>
    </row>
    <row r="5" spans="1:10">
      <c r="A5" s="110"/>
      <c r="B5" s="110"/>
      <c r="C5" s="110"/>
      <c r="D5" s="110"/>
      <c r="E5" s="110"/>
      <c r="F5" s="110"/>
      <c r="G5" s="19" t="s">
        <v>45</v>
      </c>
      <c r="H5" s="70" t="s">
        <v>201</v>
      </c>
      <c r="I5" s="19" t="s">
        <v>45</v>
      </c>
      <c r="J5" s="19" t="s">
        <v>46</v>
      </c>
    </row>
    <row r="6" spans="1:10" customFormat="1">
      <c r="A6" s="71" t="s">
        <v>15</v>
      </c>
      <c r="B6" s="72"/>
      <c r="C6" s="72"/>
      <c r="D6" s="72" t="s">
        <v>110</v>
      </c>
      <c r="E6" s="67"/>
      <c r="F6" s="67"/>
      <c r="G6" s="73"/>
      <c r="H6" s="74"/>
      <c r="I6" s="65"/>
      <c r="J6" s="65"/>
    </row>
    <row r="7" spans="1:10" customFormat="1">
      <c r="A7" s="75" t="s">
        <v>17</v>
      </c>
      <c r="B7" s="76"/>
      <c r="C7" s="76"/>
      <c r="D7" s="76" t="s">
        <v>111</v>
      </c>
      <c r="E7" s="64"/>
      <c r="F7" s="77"/>
      <c r="G7" s="78"/>
      <c r="H7" s="79"/>
      <c r="I7" s="66"/>
      <c r="J7" s="66"/>
    </row>
    <row r="8" spans="1:10" customFormat="1" ht="30">
      <c r="A8" s="80" t="s">
        <v>112</v>
      </c>
      <c r="B8" s="81" t="s">
        <v>113</v>
      </c>
      <c r="C8" s="81" t="s">
        <v>114</v>
      </c>
      <c r="D8" s="82" t="s">
        <v>115</v>
      </c>
      <c r="E8" s="68" t="s">
        <v>4</v>
      </c>
      <c r="F8" s="83">
        <v>3.0000000000000001E-3</v>
      </c>
      <c r="G8" s="84"/>
      <c r="H8" s="83"/>
      <c r="I8" s="69"/>
      <c r="J8" s="69"/>
    </row>
    <row r="9" spans="1:10" customFormat="1">
      <c r="A9" s="80" t="s">
        <v>116</v>
      </c>
      <c r="B9" s="81" t="s">
        <v>113</v>
      </c>
      <c r="C9" s="81" t="s">
        <v>117</v>
      </c>
      <c r="D9" s="82" t="s">
        <v>118</v>
      </c>
      <c r="E9" s="68" t="s">
        <v>119</v>
      </c>
      <c r="F9" s="85">
        <v>5</v>
      </c>
      <c r="G9" s="84"/>
      <c r="H9" s="83"/>
      <c r="I9" s="69"/>
      <c r="J9" s="69"/>
    </row>
    <row r="10" spans="1:10" customFormat="1">
      <c r="A10" s="80" t="s">
        <v>120</v>
      </c>
      <c r="B10" s="81" t="s">
        <v>113</v>
      </c>
      <c r="C10" s="81" t="s">
        <v>121</v>
      </c>
      <c r="D10" s="82" t="s">
        <v>122</v>
      </c>
      <c r="E10" s="68" t="s">
        <v>123</v>
      </c>
      <c r="F10" s="85">
        <v>100</v>
      </c>
      <c r="G10" s="84"/>
      <c r="H10" s="83"/>
      <c r="I10" s="69"/>
      <c r="J10" s="69"/>
    </row>
    <row r="11" spans="1:10" customFormat="1" ht="45">
      <c r="A11" s="80" t="s">
        <v>124</v>
      </c>
      <c r="B11" s="81" t="s">
        <v>113</v>
      </c>
      <c r="C11" s="81" t="s">
        <v>125</v>
      </c>
      <c r="D11" s="82" t="s">
        <v>126</v>
      </c>
      <c r="E11" s="68" t="s">
        <v>127</v>
      </c>
      <c r="F11" s="85">
        <v>0.96</v>
      </c>
      <c r="G11" s="84"/>
      <c r="H11" s="83"/>
      <c r="I11" s="69"/>
      <c r="J11" s="69"/>
    </row>
    <row r="12" spans="1:10" customFormat="1">
      <c r="A12" s="75" t="s">
        <v>128</v>
      </c>
      <c r="B12" s="76" t="s">
        <v>16</v>
      </c>
      <c r="C12" s="76" t="s">
        <v>16</v>
      </c>
      <c r="D12" s="76" t="s">
        <v>129</v>
      </c>
      <c r="E12" s="64" t="s">
        <v>16</v>
      </c>
      <c r="F12" s="77"/>
      <c r="G12" s="78"/>
      <c r="H12" s="79"/>
      <c r="I12" s="66"/>
      <c r="J12" s="66"/>
    </row>
    <row r="13" spans="1:10" customFormat="1">
      <c r="A13" s="80" t="s">
        <v>130</v>
      </c>
      <c r="B13" s="81" t="s">
        <v>218</v>
      </c>
      <c r="C13" s="81" t="s">
        <v>220</v>
      </c>
      <c r="D13" s="82" t="s">
        <v>132</v>
      </c>
      <c r="E13" s="68" t="s">
        <v>19</v>
      </c>
      <c r="F13" s="85">
        <v>2</v>
      </c>
      <c r="G13" s="84"/>
      <c r="H13" s="83"/>
      <c r="I13" s="69"/>
      <c r="J13" s="69"/>
    </row>
    <row r="14" spans="1:10" customFormat="1">
      <c r="A14" s="80" t="s">
        <v>246</v>
      </c>
      <c r="B14" s="81" t="s">
        <v>218</v>
      </c>
      <c r="C14" s="81" t="s">
        <v>131</v>
      </c>
      <c r="D14" s="82" t="s">
        <v>221</v>
      </c>
      <c r="E14" s="68" t="s">
        <v>103</v>
      </c>
      <c r="F14" s="85">
        <v>1</v>
      </c>
      <c r="G14" s="84"/>
      <c r="H14" s="83"/>
      <c r="I14" s="69"/>
      <c r="J14" s="69"/>
    </row>
    <row r="15" spans="1:10" customFormat="1">
      <c r="A15" s="71" t="s">
        <v>20</v>
      </c>
      <c r="B15" s="72"/>
      <c r="C15" s="72"/>
      <c r="D15" s="72" t="s">
        <v>247</v>
      </c>
      <c r="E15" s="67"/>
      <c r="F15" s="67"/>
      <c r="G15" s="65"/>
      <c r="H15" s="65"/>
      <c r="I15" s="65"/>
      <c r="J15" s="65"/>
    </row>
    <row r="16" spans="1:10" customFormat="1">
      <c r="A16" s="75" t="s">
        <v>21</v>
      </c>
      <c r="B16" s="76" t="s">
        <v>16</v>
      </c>
      <c r="C16" s="76" t="s">
        <v>16</v>
      </c>
      <c r="D16" s="76" t="s">
        <v>133</v>
      </c>
      <c r="E16" s="64" t="s">
        <v>16</v>
      </c>
      <c r="F16" s="64"/>
      <c r="G16" s="66"/>
      <c r="H16" s="66"/>
      <c r="I16" s="66"/>
      <c r="J16" s="66"/>
    </row>
    <row r="17" spans="1:10" customFormat="1" ht="30">
      <c r="A17" s="80" t="s">
        <v>22</v>
      </c>
      <c r="B17" s="81" t="s">
        <v>11</v>
      </c>
      <c r="C17" s="81" t="s">
        <v>134</v>
      </c>
      <c r="D17" s="82" t="s">
        <v>135</v>
      </c>
      <c r="E17" s="68" t="s">
        <v>18</v>
      </c>
      <c r="F17" s="68">
        <v>61.76</v>
      </c>
      <c r="G17" s="69"/>
      <c r="H17" s="83"/>
      <c r="I17" s="69"/>
      <c r="J17" s="69"/>
    </row>
    <row r="18" spans="1:10" customFormat="1">
      <c r="A18" s="80" t="s">
        <v>23</v>
      </c>
      <c r="B18" s="81" t="s">
        <v>11</v>
      </c>
      <c r="C18" s="81" t="s">
        <v>248</v>
      </c>
      <c r="D18" s="82" t="s">
        <v>249</v>
      </c>
      <c r="E18" s="68" t="s">
        <v>18</v>
      </c>
      <c r="F18" s="68">
        <v>3.57</v>
      </c>
      <c r="G18" s="69"/>
      <c r="H18" s="83"/>
      <c r="I18" s="69"/>
      <c r="J18" s="69"/>
    </row>
    <row r="19" spans="1:10" customFormat="1" ht="45">
      <c r="A19" s="80" t="s">
        <v>24</v>
      </c>
      <c r="B19" s="81" t="s">
        <v>113</v>
      </c>
      <c r="C19" s="81" t="s">
        <v>136</v>
      </c>
      <c r="D19" s="82" t="s">
        <v>137</v>
      </c>
      <c r="E19" s="68" t="s">
        <v>19</v>
      </c>
      <c r="F19" s="68">
        <v>10</v>
      </c>
      <c r="G19" s="69"/>
      <c r="H19" s="83"/>
      <c r="I19" s="69"/>
      <c r="J19" s="69"/>
    </row>
    <row r="20" spans="1:10" customFormat="1">
      <c r="A20" s="80" t="s">
        <v>250</v>
      </c>
      <c r="B20" s="81" t="s">
        <v>113</v>
      </c>
      <c r="C20" s="81" t="s">
        <v>251</v>
      </c>
      <c r="D20" s="82" t="s">
        <v>252</v>
      </c>
      <c r="E20" s="68" t="s">
        <v>123</v>
      </c>
      <c r="F20" s="68">
        <v>2</v>
      </c>
      <c r="G20" s="69"/>
      <c r="H20" s="83"/>
      <c r="I20" s="69"/>
      <c r="J20" s="69"/>
    </row>
    <row r="21" spans="1:10" customFormat="1" ht="30">
      <c r="A21" s="80" t="s">
        <v>253</v>
      </c>
      <c r="B21" s="81" t="s">
        <v>218</v>
      </c>
      <c r="C21" s="81" t="s">
        <v>254</v>
      </c>
      <c r="D21" s="82" t="s">
        <v>255</v>
      </c>
      <c r="E21" s="68" t="s">
        <v>18</v>
      </c>
      <c r="F21" s="68">
        <v>17</v>
      </c>
      <c r="G21" s="69"/>
      <c r="H21" s="83"/>
      <c r="I21" s="69"/>
      <c r="J21" s="69"/>
    </row>
    <row r="22" spans="1:10" customFormat="1">
      <c r="A22" s="80" t="s">
        <v>256</v>
      </c>
      <c r="B22" s="81" t="s">
        <v>113</v>
      </c>
      <c r="C22" s="81" t="s">
        <v>257</v>
      </c>
      <c r="D22" s="82" t="s">
        <v>258</v>
      </c>
      <c r="E22" s="68" t="s">
        <v>123</v>
      </c>
      <c r="F22" s="68">
        <v>12</v>
      </c>
      <c r="G22" s="69"/>
      <c r="H22" s="83"/>
      <c r="I22" s="69"/>
      <c r="J22" s="69"/>
    </row>
    <row r="23" spans="1:10" customFormat="1">
      <c r="A23" s="75" t="s">
        <v>25</v>
      </c>
      <c r="B23" s="76" t="s">
        <v>16</v>
      </c>
      <c r="C23" s="76" t="s">
        <v>16</v>
      </c>
      <c r="D23" s="76" t="s">
        <v>259</v>
      </c>
      <c r="E23" s="64" t="s">
        <v>16</v>
      </c>
      <c r="F23" s="64"/>
      <c r="G23" s="66"/>
      <c r="H23" s="66"/>
      <c r="I23" s="66"/>
      <c r="J23" s="66"/>
    </row>
    <row r="24" spans="1:10" customFormat="1" ht="30">
      <c r="A24" s="80" t="s">
        <v>26</v>
      </c>
      <c r="B24" s="81" t="s">
        <v>113</v>
      </c>
      <c r="C24" s="81" t="s">
        <v>260</v>
      </c>
      <c r="D24" s="82" t="s">
        <v>261</v>
      </c>
      <c r="E24" s="68" t="s">
        <v>127</v>
      </c>
      <c r="F24" s="68">
        <v>71.400000000000006</v>
      </c>
      <c r="G24" s="69"/>
      <c r="H24" s="83"/>
      <c r="I24" s="69"/>
      <c r="J24" s="69"/>
    </row>
    <row r="25" spans="1:10" customFormat="1" ht="30">
      <c r="A25" s="80" t="s">
        <v>27</v>
      </c>
      <c r="B25" s="81" t="s">
        <v>113</v>
      </c>
      <c r="C25" s="81" t="s">
        <v>262</v>
      </c>
      <c r="D25" s="82" t="s">
        <v>263</v>
      </c>
      <c r="E25" s="68" t="s">
        <v>127</v>
      </c>
      <c r="F25" s="68">
        <v>71.400000000000006</v>
      </c>
      <c r="G25" s="69"/>
      <c r="H25" s="83"/>
      <c r="I25" s="69"/>
      <c r="J25" s="69"/>
    </row>
    <row r="26" spans="1:10" customFormat="1">
      <c r="A26" s="75" t="s">
        <v>141</v>
      </c>
      <c r="B26" s="76"/>
      <c r="C26" s="76"/>
      <c r="D26" s="76" t="s">
        <v>138</v>
      </c>
      <c r="E26" s="64"/>
      <c r="F26" s="64"/>
      <c r="G26" s="66"/>
      <c r="H26" s="66"/>
      <c r="I26" s="66"/>
      <c r="J26" s="66"/>
    </row>
    <row r="27" spans="1:10" customFormat="1">
      <c r="A27" s="80" t="s">
        <v>143</v>
      </c>
      <c r="B27" s="81" t="s">
        <v>218</v>
      </c>
      <c r="C27" s="81" t="s">
        <v>139</v>
      </c>
      <c r="D27" s="82" t="s">
        <v>466</v>
      </c>
      <c r="E27" s="68" t="s">
        <v>19</v>
      </c>
      <c r="F27" s="68">
        <v>1</v>
      </c>
      <c r="G27" s="69"/>
      <c r="H27" s="83"/>
      <c r="I27" s="69"/>
      <c r="J27" s="69"/>
    </row>
    <row r="28" spans="1:10" customFormat="1">
      <c r="A28" s="80" t="s">
        <v>264</v>
      </c>
      <c r="B28" s="81" t="s">
        <v>218</v>
      </c>
      <c r="C28" s="81" t="s">
        <v>140</v>
      </c>
      <c r="D28" s="82" t="s">
        <v>467</v>
      </c>
      <c r="E28" s="68" t="s">
        <v>19</v>
      </c>
      <c r="F28" s="68">
        <v>1</v>
      </c>
      <c r="G28" s="69"/>
      <c r="H28" s="83"/>
      <c r="I28" s="69"/>
      <c r="J28" s="69"/>
    </row>
    <row r="29" spans="1:10" customFormat="1">
      <c r="A29" s="75" t="s">
        <v>146</v>
      </c>
      <c r="B29" s="76"/>
      <c r="C29" s="76"/>
      <c r="D29" s="76" t="s">
        <v>142</v>
      </c>
      <c r="E29" s="64"/>
      <c r="F29" s="64"/>
      <c r="G29" s="66"/>
      <c r="H29" s="66"/>
      <c r="I29" s="66"/>
      <c r="J29" s="66"/>
    </row>
    <row r="30" spans="1:10" customFormat="1" ht="30">
      <c r="A30" s="80" t="s">
        <v>148</v>
      </c>
      <c r="B30" s="81" t="s">
        <v>11</v>
      </c>
      <c r="C30" s="81" t="s">
        <v>144</v>
      </c>
      <c r="D30" s="82" t="s">
        <v>145</v>
      </c>
      <c r="E30" s="68" t="s">
        <v>18</v>
      </c>
      <c r="F30" s="68">
        <v>61.76</v>
      </c>
      <c r="G30" s="69"/>
      <c r="H30" s="83"/>
      <c r="I30" s="69"/>
      <c r="J30" s="69"/>
    </row>
    <row r="31" spans="1:10" customFormat="1">
      <c r="A31" s="75" t="s">
        <v>265</v>
      </c>
      <c r="B31" s="76"/>
      <c r="C31" s="76"/>
      <c r="D31" s="76" t="s">
        <v>147</v>
      </c>
      <c r="E31" s="64"/>
      <c r="F31" s="64"/>
      <c r="G31" s="66"/>
      <c r="H31" s="66"/>
      <c r="I31" s="66"/>
      <c r="J31" s="66"/>
    </row>
    <row r="32" spans="1:10" customFormat="1" ht="30">
      <c r="A32" s="80" t="s">
        <v>266</v>
      </c>
      <c r="B32" s="81" t="s">
        <v>113</v>
      </c>
      <c r="C32" s="81" t="s">
        <v>149</v>
      </c>
      <c r="D32" s="82" t="s">
        <v>150</v>
      </c>
      <c r="E32" s="68" t="s">
        <v>19</v>
      </c>
      <c r="F32" s="68">
        <v>15</v>
      </c>
      <c r="G32" s="69"/>
      <c r="H32" s="83"/>
      <c r="I32" s="69"/>
      <c r="J32" s="69"/>
    </row>
    <row r="33" spans="1:10" customFormat="1">
      <c r="A33" s="75" t="s">
        <v>267</v>
      </c>
      <c r="B33" s="76" t="s">
        <v>16</v>
      </c>
      <c r="C33" s="76" t="s">
        <v>16</v>
      </c>
      <c r="D33" s="76" t="s">
        <v>268</v>
      </c>
      <c r="E33" s="64" t="s">
        <v>16</v>
      </c>
      <c r="F33" s="64"/>
      <c r="G33" s="66"/>
      <c r="H33" s="66"/>
      <c r="I33" s="66"/>
      <c r="J33" s="66"/>
    </row>
    <row r="34" spans="1:10" customFormat="1" ht="60">
      <c r="A34" s="80" t="s">
        <v>269</v>
      </c>
      <c r="B34" s="81" t="s">
        <v>218</v>
      </c>
      <c r="C34" s="81" t="s">
        <v>47</v>
      </c>
      <c r="D34" s="82" t="s">
        <v>465</v>
      </c>
      <c r="E34" s="68" t="s">
        <v>19</v>
      </c>
      <c r="F34" s="68">
        <v>1</v>
      </c>
      <c r="G34" s="69"/>
      <c r="H34" s="83"/>
      <c r="I34" s="69"/>
      <c r="J34" s="69"/>
    </row>
    <row r="35" spans="1:10" customFormat="1">
      <c r="A35" s="80" t="s">
        <v>270</v>
      </c>
      <c r="B35" s="81" t="s">
        <v>271</v>
      </c>
      <c r="C35" s="81" t="s">
        <v>272</v>
      </c>
      <c r="D35" s="82" t="s">
        <v>273</v>
      </c>
      <c r="E35" s="68" t="s">
        <v>18</v>
      </c>
      <c r="F35" s="68">
        <v>8.84</v>
      </c>
      <c r="G35" s="69"/>
      <c r="H35" s="83"/>
      <c r="I35" s="69"/>
      <c r="J35" s="69"/>
    </row>
    <row r="36" spans="1:10" customFormat="1">
      <c r="A36" s="80" t="s">
        <v>274</v>
      </c>
      <c r="B36" s="81" t="s">
        <v>113</v>
      </c>
      <c r="C36" s="81" t="s">
        <v>251</v>
      </c>
      <c r="D36" s="82" t="s">
        <v>252</v>
      </c>
      <c r="E36" s="68" t="s">
        <v>123</v>
      </c>
      <c r="F36" s="68">
        <v>2</v>
      </c>
      <c r="G36" s="69"/>
      <c r="H36" s="83"/>
      <c r="I36" s="69"/>
      <c r="J36" s="69"/>
    </row>
    <row r="37" spans="1:10" customFormat="1">
      <c r="A37" s="75" t="s">
        <v>275</v>
      </c>
      <c r="B37" s="76" t="s">
        <v>16</v>
      </c>
      <c r="C37" s="76" t="s">
        <v>16</v>
      </c>
      <c r="D37" s="76" t="s">
        <v>276</v>
      </c>
      <c r="E37" s="64" t="s">
        <v>16</v>
      </c>
      <c r="F37" s="64"/>
      <c r="G37" s="66"/>
      <c r="H37" s="66"/>
      <c r="I37" s="66"/>
      <c r="J37" s="66"/>
    </row>
    <row r="38" spans="1:10" customFormat="1">
      <c r="A38" s="80" t="s">
        <v>277</v>
      </c>
      <c r="B38" s="81" t="s">
        <v>113</v>
      </c>
      <c r="C38" s="81" t="s">
        <v>278</v>
      </c>
      <c r="D38" s="82" t="s">
        <v>279</v>
      </c>
      <c r="E38" s="68" t="s">
        <v>127</v>
      </c>
      <c r="F38" s="68">
        <v>66.319999999999993</v>
      </c>
      <c r="G38" s="69"/>
      <c r="H38" s="83"/>
      <c r="I38" s="69"/>
      <c r="J38" s="69"/>
    </row>
    <row r="39" spans="1:10" customFormat="1">
      <c r="A39" s="80" t="s">
        <v>280</v>
      </c>
      <c r="B39" s="81" t="s">
        <v>271</v>
      </c>
      <c r="C39" s="81" t="s">
        <v>281</v>
      </c>
      <c r="D39" s="82" t="s">
        <v>282</v>
      </c>
      <c r="E39" s="68" t="s">
        <v>283</v>
      </c>
      <c r="F39" s="68">
        <v>4</v>
      </c>
      <c r="G39" s="69"/>
      <c r="H39" s="83"/>
      <c r="I39" s="69"/>
      <c r="J39" s="69"/>
    </row>
    <row r="40" spans="1:10" customFormat="1">
      <c r="A40" s="71" t="s">
        <v>28</v>
      </c>
      <c r="B40" s="72"/>
      <c r="C40" s="72"/>
      <c r="D40" s="72" t="s">
        <v>284</v>
      </c>
      <c r="E40" s="67"/>
      <c r="F40" s="67"/>
      <c r="G40" s="65"/>
      <c r="H40" s="65"/>
      <c r="I40" s="65"/>
      <c r="J40" s="65"/>
    </row>
    <row r="41" spans="1:10" customFormat="1">
      <c r="A41" s="75" t="s">
        <v>29</v>
      </c>
      <c r="B41" s="76" t="s">
        <v>16</v>
      </c>
      <c r="C41" s="76" t="s">
        <v>16</v>
      </c>
      <c r="D41" s="76" t="s">
        <v>133</v>
      </c>
      <c r="E41" s="64" t="s">
        <v>16</v>
      </c>
      <c r="F41" s="64"/>
      <c r="G41" s="66"/>
      <c r="H41" s="66"/>
      <c r="I41" s="66"/>
      <c r="J41" s="66"/>
    </row>
    <row r="42" spans="1:10" customFormat="1">
      <c r="A42" s="80" t="s">
        <v>30</v>
      </c>
      <c r="B42" s="81" t="s">
        <v>11</v>
      </c>
      <c r="C42" s="81" t="s">
        <v>248</v>
      </c>
      <c r="D42" s="82" t="s">
        <v>249</v>
      </c>
      <c r="E42" s="68" t="s">
        <v>18</v>
      </c>
      <c r="F42" s="68">
        <v>5.46</v>
      </c>
      <c r="G42" s="69"/>
      <c r="H42" s="83"/>
      <c r="I42" s="69"/>
      <c r="J42" s="69"/>
    </row>
    <row r="43" spans="1:10" customFormat="1" ht="30">
      <c r="A43" s="80" t="s">
        <v>31</v>
      </c>
      <c r="B43" s="81" t="s">
        <v>11</v>
      </c>
      <c r="C43" s="81" t="s">
        <v>134</v>
      </c>
      <c r="D43" s="82" t="s">
        <v>135</v>
      </c>
      <c r="E43" s="68" t="s">
        <v>18</v>
      </c>
      <c r="F43" s="68">
        <v>76.67</v>
      </c>
      <c r="G43" s="69"/>
      <c r="H43" s="83"/>
      <c r="I43" s="69"/>
      <c r="J43" s="69"/>
    </row>
    <row r="44" spans="1:10" customFormat="1" ht="45">
      <c r="A44" s="80" t="s">
        <v>32</v>
      </c>
      <c r="B44" s="81" t="s">
        <v>113</v>
      </c>
      <c r="C44" s="81" t="s">
        <v>136</v>
      </c>
      <c r="D44" s="82" t="s">
        <v>137</v>
      </c>
      <c r="E44" s="68" t="s">
        <v>19</v>
      </c>
      <c r="F44" s="68">
        <v>11</v>
      </c>
      <c r="G44" s="69"/>
      <c r="H44" s="83"/>
      <c r="I44" s="69"/>
      <c r="J44" s="69"/>
    </row>
    <row r="45" spans="1:10" customFormat="1">
      <c r="A45" s="80" t="s">
        <v>285</v>
      </c>
      <c r="B45" s="81" t="s">
        <v>113</v>
      </c>
      <c r="C45" s="81" t="s">
        <v>251</v>
      </c>
      <c r="D45" s="82" t="s">
        <v>252</v>
      </c>
      <c r="E45" s="68" t="s">
        <v>123</v>
      </c>
      <c r="F45" s="68">
        <v>4</v>
      </c>
      <c r="G45" s="69"/>
      <c r="H45" s="83"/>
      <c r="I45" s="69"/>
      <c r="J45" s="69"/>
    </row>
    <row r="46" spans="1:10" customFormat="1" ht="30">
      <c r="A46" s="80" t="s">
        <v>286</v>
      </c>
      <c r="B46" s="81" t="s">
        <v>218</v>
      </c>
      <c r="C46" s="81" t="s">
        <v>254</v>
      </c>
      <c r="D46" s="82" t="s">
        <v>255</v>
      </c>
      <c r="E46" s="68" t="s">
        <v>18</v>
      </c>
      <c r="F46" s="68">
        <v>19</v>
      </c>
      <c r="G46" s="69"/>
      <c r="H46" s="83"/>
      <c r="I46" s="69"/>
      <c r="J46" s="69"/>
    </row>
    <row r="47" spans="1:10" customFormat="1">
      <c r="A47" s="80" t="s">
        <v>287</v>
      </c>
      <c r="B47" s="81" t="s">
        <v>113</v>
      </c>
      <c r="C47" s="81" t="s">
        <v>257</v>
      </c>
      <c r="D47" s="82" t="s">
        <v>258</v>
      </c>
      <c r="E47" s="68" t="s">
        <v>123</v>
      </c>
      <c r="F47" s="68">
        <v>12</v>
      </c>
      <c r="G47" s="69"/>
      <c r="H47" s="83"/>
      <c r="I47" s="69"/>
      <c r="J47" s="69"/>
    </row>
    <row r="48" spans="1:10" customFormat="1" ht="30">
      <c r="A48" s="80" t="s">
        <v>288</v>
      </c>
      <c r="B48" s="81" t="s">
        <v>11</v>
      </c>
      <c r="C48" s="81" t="s">
        <v>134</v>
      </c>
      <c r="D48" s="82" t="s">
        <v>135</v>
      </c>
      <c r="E48" s="68" t="s">
        <v>18</v>
      </c>
      <c r="F48" s="68">
        <v>10</v>
      </c>
      <c r="G48" s="69"/>
      <c r="H48" s="83"/>
      <c r="I48" s="69"/>
      <c r="J48" s="69"/>
    </row>
    <row r="49" spans="1:10" customFormat="1">
      <c r="A49" s="75" t="s">
        <v>33</v>
      </c>
      <c r="B49" s="76"/>
      <c r="C49" s="76"/>
      <c r="D49" s="76" t="s">
        <v>151</v>
      </c>
      <c r="E49" s="64"/>
      <c r="F49" s="64"/>
      <c r="G49" s="66"/>
      <c r="H49" s="66"/>
      <c r="I49" s="66"/>
      <c r="J49" s="66"/>
    </row>
    <row r="50" spans="1:10" customFormat="1" ht="30">
      <c r="A50" s="80" t="s">
        <v>34</v>
      </c>
      <c r="B50" s="81" t="s">
        <v>113</v>
      </c>
      <c r="C50" s="81" t="s">
        <v>153</v>
      </c>
      <c r="D50" s="82" t="s">
        <v>154</v>
      </c>
      <c r="E50" s="68" t="s">
        <v>127</v>
      </c>
      <c r="F50" s="68">
        <v>2.04</v>
      </c>
      <c r="G50" s="69"/>
      <c r="H50" s="83"/>
      <c r="I50" s="69"/>
      <c r="J50" s="69"/>
    </row>
    <row r="51" spans="1:10" customFormat="1">
      <c r="A51" s="80" t="s">
        <v>152</v>
      </c>
      <c r="B51" s="81" t="s">
        <v>10</v>
      </c>
      <c r="C51" s="81" t="s">
        <v>156</v>
      </c>
      <c r="D51" s="82" t="s">
        <v>157</v>
      </c>
      <c r="E51" s="68" t="s">
        <v>158</v>
      </c>
      <c r="F51" s="68">
        <v>4.08</v>
      </c>
      <c r="G51" s="69"/>
      <c r="H51" s="83"/>
      <c r="I51" s="69"/>
      <c r="J51" s="69"/>
    </row>
    <row r="52" spans="1:10" customFormat="1" ht="60">
      <c r="A52" s="80" t="s">
        <v>155</v>
      </c>
      <c r="B52" s="81" t="s">
        <v>218</v>
      </c>
      <c r="C52" s="81" t="s">
        <v>159</v>
      </c>
      <c r="D52" s="82" t="s">
        <v>160</v>
      </c>
      <c r="E52" s="68" t="s">
        <v>161</v>
      </c>
      <c r="F52" s="68">
        <v>13.73</v>
      </c>
      <c r="G52" s="69"/>
      <c r="H52" s="83"/>
      <c r="I52" s="69"/>
      <c r="J52" s="69"/>
    </row>
    <row r="53" spans="1:10" customFormat="1">
      <c r="A53" s="75" t="s">
        <v>162</v>
      </c>
      <c r="B53" s="76" t="s">
        <v>16</v>
      </c>
      <c r="C53" s="76" t="s">
        <v>16</v>
      </c>
      <c r="D53" s="76" t="s">
        <v>259</v>
      </c>
      <c r="E53" s="64" t="s">
        <v>16</v>
      </c>
      <c r="F53" s="64"/>
      <c r="G53" s="66"/>
      <c r="H53" s="66"/>
      <c r="I53" s="66"/>
      <c r="J53" s="66"/>
    </row>
    <row r="54" spans="1:10" customFormat="1" ht="30">
      <c r="A54" s="80" t="s">
        <v>163</v>
      </c>
      <c r="B54" s="81" t="s">
        <v>113</v>
      </c>
      <c r="C54" s="81" t="s">
        <v>260</v>
      </c>
      <c r="D54" s="82" t="s">
        <v>261</v>
      </c>
      <c r="E54" s="68" t="s">
        <v>127</v>
      </c>
      <c r="F54" s="68">
        <v>81.89</v>
      </c>
      <c r="G54" s="69"/>
      <c r="H54" s="83"/>
      <c r="I54" s="69"/>
      <c r="J54" s="69"/>
    </row>
    <row r="55" spans="1:10" customFormat="1">
      <c r="A55" s="80" t="s">
        <v>164</v>
      </c>
      <c r="B55" s="81" t="s">
        <v>113</v>
      </c>
      <c r="C55" s="81" t="s">
        <v>289</v>
      </c>
      <c r="D55" s="82" t="s">
        <v>290</v>
      </c>
      <c r="E55" s="68" t="s">
        <v>127</v>
      </c>
      <c r="F55" s="68">
        <v>4.03</v>
      </c>
      <c r="G55" s="69"/>
      <c r="H55" s="83"/>
      <c r="I55" s="69"/>
      <c r="J55" s="69"/>
    </row>
    <row r="56" spans="1:10" customFormat="1" ht="30">
      <c r="A56" s="80" t="s">
        <v>291</v>
      </c>
      <c r="B56" s="81" t="s">
        <v>113</v>
      </c>
      <c r="C56" s="81" t="s">
        <v>262</v>
      </c>
      <c r="D56" s="82" t="s">
        <v>263</v>
      </c>
      <c r="E56" s="68" t="s">
        <v>127</v>
      </c>
      <c r="F56" s="68">
        <v>81.89</v>
      </c>
      <c r="G56" s="69"/>
      <c r="H56" s="83"/>
      <c r="I56" s="69"/>
      <c r="J56" s="69"/>
    </row>
    <row r="57" spans="1:10" customFormat="1">
      <c r="A57" s="75" t="s">
        <v>165</v>
      </c>
      <c r="B57" s="76"/>
      <c r="C57" s="76"/>
      <c r="D57" s="76" t="s">
        <v>138</v>
      </c>
      <c r="E57" s="64"/>
      <c r="F57" s="64"/>
      <c r="G57" s="66"/>
      <c r="H57" s="66"/>
      <c r="I57" s="66"/>
      <c r="J57" s="66"/>
    </row>
    <row r="58" spans="1:10" customFormat="1">
      <c r="A58" s="80" t="s">
        <v>166</v>
      </c>
      <c r="B58" s="81" t="s">
        <v>218</v>
      </c>
      <c r="C58" s="81" t="s">
        <v>139</v>
      </c>
      <c r="D58" s="82" t="s">
        <v>466</v>
      </c>
      <c r="E58" s="68" t="s">
        <v>19</v>
      </c>
      <c r="F58" s="68">
        <v>1</v>
      </c>
      <c r="G58" s="69"/>
      <c r="H58" s="83"/>
      <c r="I58" s="69"/>
      <c r="J58" s="69"/>
    </row>
    <row r="59" spans="1:10" customFormat="1">
      <c r="A59" s="80" t="s">
        <v>169</v>
      </c>
      <c r="B59" s="81" t="s">
        <v>218</v>
      </c>
      <c r="C59" s="81" t="s">
        <v>140</v>
      </c>
      <c r="D59" s="82" t="s">
        <v>467</v>
      </c>
      <c r="E59" s="68" t="s">
        <v>19</v>
      </c>
      <c r="F59" s="68">
        <v>1</v>
      </c>
      <c r="G59" s="69"/>
      <c r="H59" s="83"/>
      <c r="I59" s="69"/>
      <c r="J59" s="69"/>
    </row>
    <row r="60" spans="1:10" customFormat="1">
      <c r="A60" s="75" t="s">
        <v>170</v>
      </c>
      <c r="B60" s="76"/>
      <c r="C60" s="76"/>
      <c r="D60" s="76" t="s">
        <v>142</v>
      </c>
      <c r="E60" s="64"/>
      <c r="F60" s="64"/>
      <c r="G60" s="66"/>
      <c r="H60" s="66"/>
      <c r="I60" s="66"/>
      <c r="J60" s="66"/>
    </row>
    <row r="61" spans="1:10" customFormat="1" ht="30">
      <c r="A61" s="80" t="s">
        <v>171</v>
      </c>
      <c r="B61" s="81" t="s">
        <v>218</v>
      </c>
      <c r="C61" s="81" t="s">
        <v>167</v>
      </c>
      <c r="D61" s="82" t="s">
        <v>168</v>
      </c>
      <c r="E61" s="68" t="s">
        <v>19</v>
      </c>
      <c r="F61" s="68">
        <v>18</v>
      </c>
      <c r="G61" s="69"/>
      <c r="H61" s="83"/>
      <c r="I61" s="69"/>
      <c r="J61" s="69"/>
    </row>
    <row r="62" spans="1:10" customFormat="1" ht="30">
      <c r="A62" s="80" t="s">
        <v>292</v>
      </c>
      <c r="B62" s="81" t="s">
        <v>11</v>
      </c>
      <c r="C62" s="81" t="s">
        <v>144</v>
      </c>
      <c r="D62" s="82" t="s">
        <v>145</v>
      </c>
      <c r="E62" s="68" t="s">
        <v>18</v>
      </c>
      <c r="F62" s="68">
        <v>76.67</v>
      </c>
      <c r="G62" s="69"/>
      <c r="H62" s="83"/>
      <c r="I62" s="69"/>
      <c r="J62" s="69"/>
    </row>
    <row r="63" spans="1:10" customFormat="1">
      <c r="A63" s="75" t="s">
        <v>293</v>
      </c>
      <c r="B63" s="76"/>
      <c r="C63" s="76"/>
      <c r="D63" s="76" t="s">
        <v>147</v>
      </c>
      <c r="E63" s="64"/>
      <c r="F63" s="64"/>
      <c r="G63" s="66"/>
      <c r="H63" s="66"/>
      <c r="I63" s="66"/>
      <c r="J63" s="66"/>
    </row>
    <row r="64" spans="1:10" customFormat="1" ht="30">
      <c r="A64" s="80" t="s">
        <v>294</v>
      </c>
      <c r="B64" s="81" t="s">
        <v>113</v>
      </c>
      <c r="C64" s="81" t="s">
        <v>149</v>
      </c>
      <c r="D64" s="82" t="s">
        <v>150</v>
      </c>
      <c r="E64" s="68" t="s">
        <v>19</v>
      </c>
      <c r="F64" s="68">
        <v>19</v>
      </c>
      <c r="G64" s="69"/>
      <c r="H64" s="83"/>
      <c r="I64" s="69"/>
      <c r="J64" s="69"/>
    </row>
    <row r="65" spans="1:10" customFormat="1">
      <c r="A65" s="75" t="s">
        <v>295</v>
      </c>
      <c r="B65" s="76" t="s">
        <v>16</v>
      </c>
      <c r="C65" s="76" t="s">
        <v>16</v>
      </c>
      <c r="D65" s="76" t="s">
        <v>268</v>
      </c>
      <c r="E65" s="64" t="s">
        <v>16</v>
      </c>
      <c r="F65" s="64"/>
      <c r="G65" s="66"/>
      <c r="H65" s="66"/>
      <c r="I65" s="66"/>
      <c r="J65" s="66"/>
    </row>
    <row r="66" spans="1:10" customFormat="1" ht="60">
      <c r="A66" s="80" t="s">
        <v>296</v>
      </c>
      <c r="B66" s="81" t="s">
        <v>218</v>
      </c>
      <c r="C66" s="81" t="s">
        <v>47</v>
      </c>
      <c r="D66" s="82" t="s">
        <v>465</v>
      </c>
      <c r="E66" s="68" t="s">
        <v>19</v>
      </c>
      <c r="F66" s="68">
        <v>1</v>
      </c>
      <c r="G66" s="69"/>
      <c r="H66" s="83"/>
      <c r="I66" s="69"/>
      <c r="J66" s="69"/>
    </row>
    <row r="67" spans="1:10" customFormat="1">
      <c r="A67" s="80" t="s">
        <v>297</v>
      </c>
      <c r="B67" s="81" t="s">
        <v>113</v>
      </c>
      <c r="C67" s="81" t="s">
        <v>251</v>
      </c>
      <c r="D67" s="82" t="s">
        <v>252</v>
      </c>
      <c r="E67" s="68" t="s">
        <v>123</v>
      </c>
      <c r="F67" s="68">
        <v>2</v>
      </c>
      <c r="G67" s="69"/>
      <c r="H67" s="83"/>
      <c r="I67" s="69"/>
      <c r="J67" s="69"/>
    </row>
    <row r="68" spans="1:10" customFormat="1">
      <c r="A68" s="80" t="s">
        <v>298</v>
      </c>
      <c r="B68" s="81" t="s">
        <v>271</v>
      </c>
      <c r="C68" s="81" t="s">
        <v>272</v>
      </c>
      <c r="D68" s="82" t="s">
        <v>273</v>
      </c>
      <c r="E68" s="68" t="s">
        <v>18</v>
      </c>
      <c r="F68" s="68">
        <v>5.66</v>
      </c>
      <c r="G68" s="69"/>
      <c r="H68" s="83"/>
      <c r="I68" s="69"/>
      <c r="J68" s="69"/>
    </row>
    <row r="69" spans="1:10" customFormat="1">
      <c r="A69" s="75" t="s">
        <v>299</v>
      </c>
      <c r="B69" s="76" t="s">
        <v>16</v>
      </c>
      <c r="C69" s="76" t="s">
        <v>16</v>
      </c>
      <c r="D69" s="76" t="s">
        <v>276</v>
      </c>
      <c r="E69" s="64" t="s">
        <v>16</v>
      </c>
      <c r="F69" s="64"/>
      <c r="G69" s="66"/>
      <c r="H69" s="66"/>
      <c r="I69" s="66"/>
      <c r="J69" s="66"/>
    </row>
    <row r="70" spans="1:10" customFormat="1">
      <c r="A70" s="80" t="s">
        <v>300</v>
      </c>
      <c r="B70" s="81" t="s">
        <v>271</v>
      </c>
      <c r="C70" s="81" t="s">
        <v>281</v>
      </c>
      <c r="D70" s="82" t="s">
        <v>282</v>
      </c>
      <c r="E70" s="68" t="s">
        <v>283</v>
      </c>
      <c r="F70" s="68">
        <v>4</v>
      </c>
      <c r="G70" s="69"/>
      <c r="H70" s="83"/>
      <c r="I70" s="69"/>
      <c r="J70" s="69"/>
    </row>
    <row r="71" spans="1:10" customFormat="1">
      <c r="A71" s="80" t="s">
        <v>301</v>
      </c>
      <c r="B71" s="81" t="s">
        <v>113</v>
      </c>
      <c r="C71" s="81" t="s">
        <v>278</v>
      </c>
      <c r="D71" s="82" t="s">
        <v>279</v>
      </c>
      <c r="E71" s="68" t="s">
        <v>127</v>
      </c>
      <c r="F71" s="68">
        <v>81.790000000000006</v>
      </c>
      <c r="G71" s="69"/>
      <c r="H71" s="83"/>
      <c r="I71" s="69"/>
      <c r="J71" s="69"/>
    </row>
    <row r="72" spans="1:10" customFormat="1">
      <c r="A72" s="71" t="s">
        <v>35</v>
      </c>
      <c r="B72" s="72" t="s">
        <v>16</v>
      </c>
      <c r="C72" s="72" t="s">
        <v>16</v>
      </c>
      <c r="D72" s="72" t="s">
        <v>316</v>
      </c>
      <c r="E72" s="67" t="s">
        <v>16</v>
      </c>
      <c r="F72" s="67"/>
      <c r="G72" s="65"/>
      <c r="H72" s="65"/>
      <c r="I72" s="65"/>
      <c r="J72" s="65"/>
    </row>
    <row r="73" spans="1:10" customFormat="1">
      <c r="A73" s="75" t="s">
        <v>36</v>
      </c>
      <c r="B73" s="76" t="s">
        <v>16</v>
      </c>
      <c r="C73" s="76" t="s">
        <v>16</v>
      </c>
      <c r="D73" s="76" t="s">
        <v>133</v>
      </c>
      <c r="E73" s="64" t="s">
        <v>16</v>
      </c>
      <c r="F73" s="64"/>
      <c r="G73" s="66"/>
      <c r="H73" s="66"/>
      <c r="I73" s="66"/>
      <c r="J73" s="66"/>
    </row>
    <row r="74" spans="1:10" customFormat="1" ht="30">
      <c r="A74" s="80" t="s">
        <v>37</v>
      </c>
      <c r="B74" s="81" t="s">
        <v>11</v>
      </c>
      <c r="C74" s="81" t="s">
        <v>134</v>
      </c>
      <c r="D74" s="82" t="s">
        <v>135</v>
      </c>
      <c r="E74" s="68" t="s">
        <v>18</v>
      </c>
      <c r="F74" s="68">
        <v>76.67</v>
      </c>
      <c r="G74" s="69"/>
      <c r="H74" s="83"/>
      <c r="I74" s="69"/>
      <c r="J74" s="69"/>
    </row>
    <row r="75" spans="1:10" customFormat="1">
      <c r="A75" s="80" t="s">
        <v>172</v>
      </c>
      <c r="B75" s="81" t="s">
        <v>11</v>
      </c>
      <c r="C75" s="81" t="s">
        <v>248</v>
      </c>
      <c r="D75" s="82" t="s">
        <v>249</v>
      </c>
      <c r="E75" s="68" t="s">
        <v>18</v>
      </c>
      <c r="F75" s="68">
        <v>5.46</v>
      </c>
      <c r="G75" s="69"/>
      <c r="H75" s="83"/>
      <c r="I75" s="69"/>
      <c r="J75" s="69"/>
    </row>
    <row r="76" spans="1:10" customFormat="1" ht="45">
      <c r="A76" s="80" t="s">
        <v>173</v>
      </c>
      <c r="B76" s="81" t="s">
        <v>113</v>
      </c>
      <c r="C76" s="81" t="s">
        <v>136</v>
      </c>
      <c r="D76" s="82" t="s">
        <v>137</v>
      </c>
      <c r="E76" s="68" t="s">
        <v>19</v>
      </c>
      <c r="F76" s="68">
        <v>11</v>
      </c>
      <c r="G76" s="69"/>
      <c r="H76" s="83"/>
      <c r="I76" s="69"/>
      <c r="J76" s="69"/>
    </row>
    <row r="77" spans="1:10" customFormat="1">
      <c r="A77" s="80" t="s">
        <v>303</v>
      </c>
      <c r="B77" s="81" t="s">
        <v>113</v>
      </c>
      <c r="C77" s="81" t="s">
        <v>251</v>
      </c>
      <c r="D77" s="82" t="s">
        <v>252</v>
      </c>
      <c r="E77" s="68" t="s">
        <v>123</v>
      </c>
      <c r="F77" s="68">
        <v>4</v>
      </c>
      <c r="G77" s="69"/>
      <c r="H77" s="83"/>
      <c r="I77" s="69"/>
      <c r="J77" s="69"/>
    </row>
    <row r="78" spans="1:10" customFormat="1" ht="30">
      <c r="A78" s="80" t="s">
        <v>304</v>
      </c>
      <c r="B78" s="81" t="s">
        <v>218</v>
      </c>
      <c r="C78" s="81" t="s">
        <v>254</v>
      </c>
      <c r="D78" s="82" t="s">
        <v>255</v>
      </c>
      <c r="E78" s="68" t="s">
        <v>18</v>
      </c>
      <c r="F78" s="68">
        <v>19</v>
      </c>
      <c r="G78" s="69"/>
      <c r="H78" s="83"/>
      <c r="I78" s="69"/>
      <c r="J78" s="69"/>
    </row>
    <row r="79" spans="1:10" customFormat="1">
      <c r="A79" s="80" t="s">
        <v>305</v>
      </c>
      <c r="B79" s="81" t="s">
        <v>113</v>
      </c>
      <c r="C79" s="81" t="s">
        <v>257</v>
      </c>
      <c r="D79" s="82" t="s">
        <v>258</v>
      </c>
      <c r="E79" s="68" t="s">
        <v>123</v>
      </c>
      <c r="F79" s="68">
        <v>12</v>
      </c>
      <c r="G79" s="69"/>
      <c r="H79" s="83"/>
      <c r="I79" s="69"/>
      <c r="J79" s="69"/>
    </row>
    <row r="80" spans="1:10" customFormat="1">
      <c r="A80" s="75" t="s">
        <v>38</v>
      </c>
      <c r="B80" s="76" t="s">
        <v>16</v>
      </c>
      <c r="C80" s="76" t="s">
        <v>16</v>
      </c>
      <c r="D80" s="76" t="s">
        <v>151</v>
      </c>
      <c r="E80" s="64"/>
      <c r="F80" s="64"/>
      <c r="G80" s="66"/>
      <c r="H80" s="66"/>
      <c r="I80" s="66"/>
      <c r="J80" s="66"/>
    </row>
    <row r="81" spans="1:10" customFormat="1" ht="60">
      <c r="A81" s="80" t="s">
        <v>39</v>
      </c>
      <c r="B81" s="81" t="s">
        <v>218</v>
      </c>
      <c r="C81" s="81" t="s">
        <v>159</v>
      </c>
      <c r="D81" s="82" t="s">
        <v>160</v>
      </c>
      <c r="E81" s="68" t="s">
        <v>161</v>
      </c>
      <c r="F81" s="68">
        <v>13.73</v>
      </c>
      <c r="G81" s="69"/>
      <c r="H81" s="83"/>
      <c r="I81" s="69"/>
      <c r="J81" s="69"/>
    </row>
    <row r="82" spans="1:10" customFormat="1">
      <c r="A82" s="75" t="s">
        <v>174</v>
      </c>
      <c r="B82" s="76" t="s">
        <v>16</v>
      </c>
      <c r="C82" s="76" t="s">
        <v>16</v>
      </c>
      <c r="D82" s="76" t="s">
        <v>259</v>
      </c>
      <c r="E82" s="64" t="s">
        <v>16</v>
      </c>
      <c r="F82" s="64"/>
      <c r="G82" s="66"/>
      <c r="H82" s="66"/>
      <c r="I82" s="66"/>
      <c r="J82" s="66"/>
    </row>
    <row r="83" spans="1:10" customFormat="1" ht="30">
      <c r="A83" s="80" t="s">
        <v>175</v>
      </c>
      <c r="B83" s="81" t="s">
        <v>113</v>
      </c>
      <c r="C83" s="81" t="s">
        <v>262</v>
      </c>
      <c r="D83" s="82" t="s">
        <v>263</v>
      </c>
      <c r="E83" s="68" t="s">
        <v>127</v>
      </c>
      <c r="F83" s="68">
        <v>78.28</v>
      </c>
      <c r="G83" s="69"/>
      <c r="H83" s="83"/>
      <c r="I83" s="69"/>
      <c r="J83" s="69"/>
    </row>
    <row r="84" spans="1:10" customFormat="1" ht="30">
      <c r="A84" s="80" t="s">
        <v>176</v>
      </c>
      <c r="B84" s="81" t="s">
        <v>113</v>
      </c>
      <c r="C84" s="81" t="s">
        <v>260</v>
      </c>
      <c r="D84" s="82" t="s">
        <v>261</v>
      </c>
      <c r="E84" s="68" t="s">
        <v>127</v>
      </c>
      <c r="F84" s="68">
        <v>78.28</v>
      </c>
      <c r="G84" s="69"/>
      <c r="H84" s="83"/>
      <c r="I84" s="69"/>
      <c r="J84" s="69"/>
    </row>
    <row r="85" spans="1:10" customFormat="1">
      <c r="A85" s="75" t="s">
        <v>177</v>
      </c>
      <c r="B85" s="76" t="s">
        <v>16</v>
      </c>
      <c r="C85" s="76" t="s">
        <v>16</v>
      </c>
      <c r="D85" s="76" t="s">
        <v>138</v>
      </c>
      <c r="E85" s="64"/>
      <c r="F85" s="64"/>
      <c r="G85" s="66"/>
      <c r="H85" s="66"/>
      <c r="I85" s="66"/>
      <c r="J85" s="66"/>
    </row>
    <row r="86" spans="1:10" customFormat="1">
      <c r="A86" s="80" t="s">
        <v>178</v>
      </c>
      <c r="B86" s="81" t="s">
        <v>218</v>
      </c>
      <c r="C86" s="81" t="s">
        <v>140</v>
      </c>
      <c r="D86" s="82" t="s">
        <v>467</v>
      </c>
      <c r="E86" s="68" t="s">
        <v>19</v>
      </c>
      <c r="F86" s="68">
        <v>2</v>
      </c>
      <c r="G86" s="69"/>
      <c r="H86" s="83"/>
      <c r="I86" s="69"/>
      <c r="J86" s="69"/>
    </row>
    <row r="87" spans="1:10" customFormat="1">
      <c r="A87" s="80" t="s">
        <v>179</v>
      </c>
      <c r="B87" s="81" t="s">
        <v>218</v>
      </c>
      <c r="C87" s="81" t="s">
        <v>139</v>
      </c>
      <c r="D87" s="82" t="s">
        <v>466</v>
      </c>
      <c r="E87" s="68" t="s">
        <v>19</v>
      </c>
      <c r="F87" s="68">
        <v>1</v>
      </c>
      <c r="G87" s="69"/>
      <c r="H87" s="83"/>
      <c r="I87" s="69"/>
      <c r="J87" s="69"/>
    </row>
    <row r="88" spans="1:10" customFormat="1">
      <c r="A88" s="75" t="s">
        <v>180</v>
      </c>
      <c r="B88" s="76" t="s">
        <v>16</v>
      </c>
      <c r="C88" s="76" t="s">
        <v>16</v>
      </c>
      <c r="D88" s="76" t="s">
        <v>147</v>
      </c>
      <c r="E88" s="64"/>
      <c r="F88" s="64"/>
      <c r="G88" s="66"/>
      <c r="H88" s="66"/>
      <c r="I88" s="66"/>
      <c r="J88" s="66"/>
    </row>
    <row r="89" spans="1:10" customFormat="1" ht="30">
      <c r="A89" s="80" t="s">
        <v>181</v>
      </c>
      <c r="B89" s="81" t="s">
        <v>113</v>
      </c>
      <c r="C89" s="81" t="s">
        <v>149</v>
      </c>
      <c r="D89" s="82" t="s">
        <v>150</v>
      </c>
      <c r="E89" s="68" t="s">
        <v>19</v>
      </c>
      <c r="F89" s="68">
        <v>19</v>
      </c>
      <c r="G89" s="69"/>
      <c r="H89" s="83"/>
      <c r="I89" s="69"/>
      <c r="J89" s="69"/>
    </row>
    <row r="90" spans="1:10" customFormat="1">
      <c r="A90" s="75" t="s">
        <v>306</v>
      </c>
      <c r="B90" s="76" t="s">
        <v>16</v>
      </c>
      <c r="C90" s="76" t="s">
        <v>16</v>
      </c>
      <c r="D90" s="76" t="s">
        <v>142</v>
      </c>
      <c r="E90" s="64"/>
      <c r="F90" s="64"/>
      <c r="G90" s="66"/>
      <c r="H90" s="66"/>
      <c r="I90" s="66"/>
      <c r="J90" s="66"/>
    </row>
    <row r="91" spans="1:10" customFormat="1" ht="30">
      <c r="A91" s="80" t="s">
        <v>307</v>
      </c>
      <c r="B91" s="81" t="s">
        <v>218</v>
      </c>
      <c r="C91" s="81" t="s">
        <v>167</v>
      </c>
      <c r="D91" s="82" t="s">
        <v>168</v>
      </c>
      <c r="E91" s="68" t="s">
        <v>19</v>
      </c>
      <c r="F91" s="68">
        <v>18</v>
      </c>
      <c r="G91" s="69"/>
      <c r="H91" s="83"/>
      <c r="I91" s="69"/>
      <c r="J91" s="69"/>
    </row>
    <row r="92" spans="1:10" customFormat="1" ht="30">
      <c r="A92" s="80" t="s">
        <v>308</v>
      </c>
      <c r="B92" s="81" t="s">
        <v>11</v>
      </c>
      <c r="C92" s="81" t="s">
        <v>144</v>
      </c>
      <c r="D92" s="82" t="s">
        <v>145</v>
      </c>
      <c r="E92" s="68" t="s">
        <v>18</v>
      </c>
      <c r="F92" s="68">
        <v>73.56</v>
      </c>
      <c r="G92" s="69"/>
      <c r="H92" s="83"/>
      <c r="I92" s="69"/>
      <c r="J92" s="69"/>
    </row>
    <row r="93" spans="1:10" customFormat="1">
      <c r="A93" s="75" t="s">
        <v>309</v>
      </c>
      <c r="B93" s="76" t="s">
        <v>16</v>
      </c>
      <c r="C93" s="76" t="s">
        <v>16</v>
      </c>
      <c r="D93" s="76" t="s">
        <v>268</v>
      </c>
      <c r="E93" s="64" t="s">
        <v>16</v>
      </c>
      <c r="F93" s="64"/>
      <c r="G93" s="66"/>
      <c r="H93" s="66"/>
      <c r="I93" s="66"/>
      <c r="J93" s="66"/>
    </row>
    <row r="94" spans="1:10" customFormat="1">
      <c r="A94" s="80" t="s">
        <v>310</v>
      </c>
      <c r="B94" s="81" t="s">
        <v>271</v>
      </c>
      <c r="C94" s="81" t="s">
        <v>272</v>
      </c>
      <c r="D94" s="82" t="s">
        <v>273</v>
      </c>
      <c r="E94" s="68" t="s">
        <v>18</v>
      </c>
      <c r="F94" s="68">
        <v>5.66</v>
      </c>
      <c r="G94" s="69"/>
      <c r="H94" s="83"/>
      <c r="I94" s="69"/>
      <c r="J94" s="69"/>
    </row>
    <row r="95" spans="1:10" customFormat="1">
      <c r="A95" s="80" t="s">
        <v>311</v>
      </c>
      <c r="B95" s="81" t="s">
        <v>113</v>
      </c>
      <c r="C95" s="81" t="s">
        <v>251</v>
      </c>
      <c r="D95" s="82" t="s">
        <v>252</v>
      </c>
      <c r="E95" s="68" t="s">
        <v>123</v>
      </c>
      <c r="F95" s="68">
        <v>2</v>
      </c>
      <c r="G95" s="69"/>
      <c r="H95" s="83"/>
      <c r="I95" s="69"/>
      <c r="J95" s="69"/>
    </row>
    <row r="96" spans="1:10" customFormat="1" ht="60">
      <c r="A96" s="80" t="s">
        <v>312</v>
      </c>
      <c r="B96" s="81" t="s">
        <v>218</v>
      </c>
      <c r="C96" s="81" t="s">
        <v>47</v>
      </c>
      <c r="D96" s="82" t="s">
        <v>465</v>
      </c>
      <c r="E96" s="68" t="s">
        <v>19</v>
      </c>
      <c r="F96" s="68">
        <v>1</v>
      </c>
      <c r="G96" s="69"/>
      <c r="H96" s="83"/>
      <c r="I96" s="69"/>
      <c r="J96" s="69"/>
    </row>
    <row r="97" spans="1:10" customFormat="1">
      <c r="A97" s="75" t="s">
        <v>313</v>
      </c>
      <c r="B97" s="76" t="s">
        <v>16</v>
      </c>
      <c r="C97" s="76" t="s">
        <v>16</v>
      </c>
      <c r="D97" s="76" t="s">
        <v>276</v>
      </c>
      <c r="E97" s="64" t="s">
        <v>16</v>
      </c>
      <c r="F97" s="64"/>
      <c r="G97" s="66"/>
      <c r="H97" s="66"/>
      <c r="I97" s="66"/>
      <c r="J97" s="66"/>
    </row>
    <row r="98" spans="1:10" customFormat="1">
      <c r="A98" s="80" t="s">
        <v>314</v>
      </c>
      <c r="B98" s="81" t="s">
        <v>271</v>
      </c>
      <c r="C98" s="81" t="s">
        <v>281</v>
      </c>
      <c r="D98" s="82" t="s">
        <v>282</v>
      </c>
      <c r="E98" s="68" t="s">
        <v>283</v>
      </c>
      <c r="F98" s="68">
        <v>4</v>
      </c>
      <c r="G98" s="69"/>
      <c r="H98" s="83"/>
      <c r="I98" s="69"/>
      <c r="J98" s="69"/>
    </row>
    <row r="99" spans="1:10" customFormat="1">
      <c r="A99" s="80" t="s">
        <v>315</v>
      </c>
      <c r="B99" s="81" t="s">
        <v>113</v>
      </c>
      <c r="C99" s="81" t="s">
        <v>278</v>
      </c>
      <c r="D99" s="82" t="s">
        <v>279</v>
      </c>
      <c r="E99" s="68" t="s">
        <v>127</v>
      </c>
      <c r="F99" s="68">
        <v>81.790000000000006</v>
      </c>
      <c r="G99" s="69"/>
      <c r="H99" s="83"/>
      <c r="I99" s="69"/>
      <c r="J99" s="69"/>
    </row>
    <row r="100" spans="1:10" customFormat="1">
      <c r="A100" s="71" t="s">
        <v>40</v>
      </c>
      <c r="B100" s="72" t="s">
        <v>16</v>
      </c>
      <c r="C100" s="72" t="s">
        <v>16</v>
      </c>
      <c r="D100" s="72" t="s">
        <v>302</v>
      </c>
      <c r="E100" s="67" t="s">
        <v>16</v>
      </c>
      <c r="F100" s="67"/>
      <c r="G100" s="65"/>
      <c r="H100" s="65"/>
      <c r="I100" s="65"/>
      <c r="J100" s="65"/>
    </row>
    <row r="101" spans="1:10" customFormat="1">
      <c r="A101" s="75" t="s">
        <v>41</v>
      </c>
      <c r="B101" s="76" t="s">
        <v>16</v>
      </c>
      <c r="C101" s="76" t="s">
        <v>16</v>
      </c>
      <c r="D101" s="76" t="s">
        <v>133</v>
      </c>
      <c r="E101" s="64" t="s">
        <v>16</v>
      </c>
      <c r="F101" s="64"/>
      <c r="G101" s="66"/>
      <c r="H101" s="66"/>
      <c r="I101" s="66"/>
      <c r="J101" s="66"/>
    </row>
    <row r="102" spans="1:10" customFormat="1">
      <c r="A102" s="80" t="s">
        <v>182</v>
      </c>
      <c r="B102" s="81" t="s">
        <v>11</v>
      </c>
      <c r="C102" s="81" t="s">
        <v>248</v>
      </c>
      <c r="D102" s="82" t="s">
        <v>249</v>
      </c>
      <c r="E102" s="68" t="s">
        <v>18</v>
      </c>
      <c r="F102" s="68">
        <v>5.46</v>
      </c>
      <c r="G102" s="69"/>
      <c r="H102" s="83"/>
      <c r="I102" s="69"/>
      <c r="J102" s="69"/>
    </row>
    <row r="103" spans="1:10" customFormat="1" ht="30">
      <c r="A103" s="80" t="s">
        <v>183</v>
      </c>
      <c r="B103" s="81" t="s">
        <v>11</v>
      </c>
      <c r="C103" s="81" t="s">
        <v>134</v>
      </c>
      <c r="D103" s="82" t="s">
        <v>135</v>
      </c>
      <c r="E103" s="68" t="s">
        <v>18</v>
      </c>
      <c r="F103" s="68">
        <v>76.67</v>
      </c>
      <c r="G103" s="69"/>
      <c r="H103" s="83"/>
      <c r="I103" s="69"/>
      <c r="J103" s="69"/>
    </row>
    <row r="104" spans="1:10" customFormat="1" ht="45">
      <c r="A104" s="80" t="s">
        <v>184</v>
      </c>
      <c r="B104" s="81" t="s">
        <v>113</v>
      </c>
      <c r="C104" s="81" t="s">
        <v>136</v>
      </c>
      <c r="D104" s="82" t="s">
        <v>137</v>
      </c>
      <c r="E104" s="68" t="s">
        <v>19</v>
      </c>
      <c r="F104" s="68">
        <v>11</v>
      </c>
      <c r="G104" s="69"/>
      <c r="H104" s="83"/>
      <c r="I104" s="69"/>
      <c r="J104" s="69"/>
    </row>
    <row r="105" spans="1:10" customFormat="1">
      <c r="A105" s="80" t="s">
        <v>317</v>
      </c>
      <c r="B105" s="81" t="s">
        <v>113</v>
      </c>
      <c r="C105" s="81" t="s">
        <v>251</v>
      </c>
      <c r="D105" s="82" t="s">
        <v>252</v>
      </c>
      <c r="E105" s="68" t="s">
        <v>123</v>
      </c>
      <c r="F105" s="68">
        <v>4</v>
      </c>
      <c r="G105" s="69"/>
      <c r="H105" s="83"/>
      <c r="I105" s="69"/>
      <c r="J105" s="69"/>
    </row>
    <row r="106" spans="1:10" customFormat="1">
      <c r="A106" s="80" t="s">
        <v>318</v>
      </c>
      <c r="B106" s="81" t="s">
        <v>113</v>
      </c>
      <c r="C106" s="81" t="s">
        <v>257</v>
      </c>
      <c r="D106" s="82" t="s">
        <v>258</v>
      </c>
      <c r="E106" s="68" t="s">
        <v>123</v>
      </c>
      <c r="F106" s="68">
        <v>12</v>
      </c>
      <c r="G106" s="69"/>
      <c r="H106" s="83"/>
      <c r="I106" s="69"/>
      <c r="J106" s="69"/>
    </row>
    <row r="107" spans="1:10" customFormat="1" ht="30">
      <c r="A107" s="80" t="s">
        <v>319</v>
      </c>
      <c r="B107" s="81" t="s">
        <v>218</v>
      </c>
      <c r="C107" s="81" t="s">
        <v>254</v>
      </c>
      <c r="D107" s="82" t="s">
        <v>255</v>
      </c>
      <c r="E107" s="68" t="s">
        <v>18</v>
      </c>
      <c r="F107" s="68">
        <v>19</v>
      </c>
      <c r="G107" s="69"/>
      <c r="H107" s="83"/>
      <c r="I107" s="69"/>
      <c r="J107" s="69"/>
    </row>
    <row r="108" spans="1:10" customFormat="1">
      <c r="A108" s="75" t="s">
        <v>42</v>
      </c>
      <c r="B108" s="76" t="s">
        <v>16</v>
      </c>
      <c r="C108" s="76" t="s">
        <v>16</v>
      </c>
      <c r="D108" s="76" t="s">
        <v>151</v>
      </c>
      <c r="E108" s="64"/>
      <c r="F108" s="64"/>
      <c r="G108" s="66"/>
      <c r="H108" s="66"/>
      <c r="I108" s="66"/>
      <c r="J108" s="66"/>
    </row>
    <row r="109" spans="1:10" customFormat="1">
      <c r="A109" s="80" t="s">
        <v>185</v>
      </c>
      <c r="B109" s="81" t="s">
        <v>10</v>
      </c>
      <c r="C109" s="81" t="s">
        <v>156</v>
      </c>
      <c r="D109" s="82" t="s">
        <v>157</v>
      </c>
      <c r="E109" s="68" t="s">
        <v>158</v>
      </c>
      <c r="F109" s="68">
        <v>4.08</v>
      </c>
      <c r="G109" s="69"/>
      <c r="H109" s="83"/>
      <c r="I109" s="69"/>
      <c r="J109" s="69"/>
    </row>
    <row r="110" spans="1:10" customFormat="1" ht="60">
      <c r="A110" s="80" t="s">
        <v>186</v>
      </c>
      <c r="B110" s="81" t="s">
        <v>218</v>
      </c>
      <c r="C110" s="81" t="s">
        <v>159</v>
      </c>
      <c r="D110" s="82" t="s">
        <v>160</v>
      </c>
      <c r="E110" s="68" t="s">
        <v>161</v>
      </c>
      <c r="F110" s="68">
        <v>13.73</v>
      </c>
      <c r="G110" s="69"/>
      <c r="H110" s="83"/>
      <c r="I110" s="69"/>
      <c r="J110" s="69"/>
    </row>
    <row r="111" spans="1:10" customFormat="1" ht="30">
      <c r="A111" s="80" t="s">
        <v>187</v>
      </c>
      <c r="B111" s="81" t="s">
        <v>113</v>
      </c>
      <c r="C111" s="81" t="s">
        <v>153</v>
      </c>
      <c r="D111" s="82" t="s">
        <v>154</v>
      </c>
      <c r="E111" s="68" t="s">
        <v>127</v>
      </c>
      <c r="F111" s="68">
        <v>2.04</v>
      </c>
      <c r="G111" s="69"/>
      <c r="H111" s="83"/>
      <c r="I111" s="69"/>
      <c r="J111" s="69"/>
    </row>
    <row r="112" spans="1:10" customFormat="1">
      <c r="A112" s="75" t="s">
        <v>188</v>
      </c>
      <c r="B112" s="76" t="s">
        <v>16</v>
      </c>
      <c r="C112" s="76" t="s">
        <v>16</v>
      </c>
      <c r="D112" s="76" t="s">
        <v>259</v>
      </c>
      <c r="E112" s="64" t="s">
        <v>16</v>
      </c>
      <c r="F112" s="64"/>
      <c r="G112" s="66"/>
      <c r="H112" s="66"/>
      <c r="I112" s="66"/>
      <c r="J112" s="66"/>
    </row>
    <row r="113" spans="1:10" customFormat="1">
      <c r="A113" s="80" t="s">
        <v>189</v>
      </c>
      <c r="B113" s="81" t="s">
        <v>113</v>
      </c>
      <c r="C113" s="81" t="s">
        <v>289</v>
      </c>
      <c r="D113" s="82" t="s">
        <v>290</v>
      </c>
      <c r="E113" s="68" t="s">
        <v>127</v>
      </c>
      <c r="F113" s="68">
        <v>4.03</v>
      </c>
      <c r="G113" s="69"/>
      <c r="H113" s="83"/>
      <c r="I113" s="69"/>
      <c r="J113" s="69"/>
    </row>
    <row r="114" spans="1:10" customFormat="1" ht="30">
      <c r="A114" s="80" t="s">
        <v>190</v>
      </c>
      <c r="B114" s="81" t="s">
        <v>113</v>
      </c>
      <c r="C114" s="81" t="s">
        <v>260</v>
      </c>
      <c r="D114" s="82" t="s">
        <v>261</v>
      </c>
      <c r="E114" s="68" t="s">
        <v>127</v>
      </c>
      <c r="F114" s="68">
        <v>81.89</v>
      </c>
      <c r="G114" s="69"/>
      <c r="H114" s="83"/>
      <c r="I114" s="69"/>
      <c r="J114" s="69"/>
    </row>
    <row r="115" spans="1:10" customFormat="1" ht="30">
      <c r="A115" s="80" t="s">
        <v>438</v>
      </c>
      <c r="B115" s="81" t="s">
        <v>113</v>
      </c>
      <c r="C115" s="81" t="s">
        <v>262</v>
      </c>
      <c r="D115" s="82" t="s">
        <v>263</v>
      </c>
      <c r="E115" s="68" t="s">
        <v>127</v>
      </c>
      <c r="F115" s="68">
        <v>81.89</v>
      </c>
      <c r="G115" s="69"/>
      <c r="H115" s="83"/>
      <c r="I115" s="69"/>
      <c r="J115" s="69"/>
    </row>
    <row r="116" spans="1:10" customFormat="1">
      <c r="A116" s="75" t="s">
        <v>191</v>
      </c>
      <c r="B116" s="76" t="s">
        <v>16</v>
      </c>
      <c r="C116" s="76" t="s">
        <v>16</v>
      </c>
      <c r="D116" s="76" t="s">
        <v>138</v>
      </c>
      <c r="E116" s="64"/>
      <c r="F116" s="64"/>
      <c r="G116" s="66"/>
      <c r="H116" s="66"/>
      <c r="I116" s="66"/>
      <c r="J116" s="66"/>
    </row>
    <row r="117" spans="1:10" customFormat="1">
      <c r="A117" s="80" t="s">
        <v>192</v>
      </c>
      <c r="B117" s="81" t="s">
        <v>218</v>
      </c>
      <c r="C117" s="81" t="s">
        <v>139</v>
      </c>
      <c r="D117" s="82" t="s">
        <v>466</v>
      </c>
      <c r="E117" s="68" t="s">
        <v>19</v>
      </c>
      <c r="F117" s="68">
        <v>1</v>
      </c>
      <c r="G117" s="69"/>
      <c r="H117" s="83"/>
      <c r="I117" s="69"/>
      <c r="J117" s="69"/>
    </row>
    <row r="118" spans="1:10" customFormat="1">
      <c r="A118" s="80" t="s">
        <v>193</v>
      </c>
      <c r="B118" s="81" t="s">
        <v>218</v>
      </c>
      <c r="C118" s="81" t="s">
        <v>140</v>
      </c>
      <c r="D118" s="82" t="s">
        <v>467</v>
      </c>
      <c r="E118" s="68" t="s">
        <v>19</v>
      </c>
      <c r="F118" s="68">
        <v>1</v>
      </c>
      <c r="G118" s="69"/>
      <c r="H118" s="83"/>
      <c r="I118" s="69"/>
      <c r="J118" s="69"/>
    </row>
    <row r="119" spans="1:10" customFormat="1">
      <c r="A119" s="75" t="s">
        <v>194</v>
      </c>
      <c r="B119" s="76" t="s">
        <v>16</v>
      </c>
      <c r="C119" s="76" t="s">
        <v>16</v>
      </c>
      <c r="D119" s="76" t="s">
        <v>147</v>
      </c>
      <c r="E119" s="64"/>
      <c r="F119" s="64"/>
      <c r="G119" s="66"/>
      <c r="H119" s="66"/>
      <c r="I119" s="66"/>
      <c r="J119" s="66"/>
    </row>
    <row r="120" spans="1:10" customFormat="1" ht="30">
      <c r="A120" s="80" t="s">
        <v>195</v>
      </c>
      <c r="B120" s="81" t="s">
        <v>113</v>
      </c>
      <c r="C120" s="81" t="s">
        <v>149</v>
      </c>
      <c r="D120" s="82" t="s">
        <v>150</v>
      </c>
      <c r="E120" s="68" t="s">
        <v>19</v>
      </c>
      <c r="F120" s="68">
        <v>19</v>
      </c>
      <c r="G120" s="69"/>
      <c r="H120" s="83"/>
      <c r="I120" s="69"/>
      <c r="J120" s="69"/>
    </row>
    <row r="121" spans="1:10" customFormat="1">
      <c r="A121" s="75" t="s">
        <v>320</v>
      </c>
      <c r="B121" s="76" t="s">
        <v>16</v>
      </c>
      <c r="C121" s="76" t="s">
        <v>16</v>
      </c>
      <c r="D121" s="76" t="s">
        <v>142</v>
      </c>
      <c r="E121" s="64"/>
      <c r="F121" s="64"/>
      <c r="G121" s="66"/>
      <c r="H121" s="66"/>
      <c r="I121" s="66"/>
      <c r="J121" s="66"/>
    </row>
    <row r="122" spans="1:10" customFormat="1" ht="30">
      <c r="A122" s="80" t="s">
        <v>321</v>
      </c>
      <c r="B122" s="81" t="s">
        <v>218</v>
      </c>
      <c r="C122" s="81" t="s">
        <v>167</v>
      </c>
      <c r="D122" s="82" t="s">
        <v>168</v>
      </c>
      <c r="E122" s="68" t="s">
        <v>19</v>
      </c>
      <c r="F122" s="68">
        <v>18</v>
      </c>
      <c r="G122" s="69"/>
      <c r="H122" s="83"/>
      <c r="I122" s="69"/>
      <c r="J122" s="69"/>
    </row>
    <row r="123" spans="1:10" customFormat="1" ht="30">
      <c r="A123" s="80" t="s">
        <v>322</v>
      </c>
      <c r="B123" s="81" t="s">
        <v>11</v>
      </c>
      <c r="C123" s="81" t="s">
        <v>144</v>
      </c>
      <c r="D123" s="82" t="s">
        <v>145</v>
      </c>
      <c r="E123" s="68" t="s">
        <v>18</v>
      </c>
      <c r="F123" s="68">
        <v>73.56</v>
      </c>
      <c r="G123" s="69"/>
      <c r="H123" s="83"/>
      <c r="I123" s="69"/>
      <c r="J123" s="69"/>
    </row>
    <row r="124" spans="1:10" customFormat="1">
      <c r="A124" s="75" t="s">
        <v>323</v>
      </c>
      <c r="B124" s="76" t="s">
        <v>16</v>
      </c>
      <c r="C124" s="76" t="s">
        <v>16</v>
      </c>
      <c r="D124" s="76" t="s">
        <v>268</v>
      </c>
      <c r="E124" s="64" t="s">
        <v>16</v>
      </c>
      <c r="F124" s="64"/>
      <c r="G124" s="66"/>
      <c r="H124" s="66"/>
      <c r="I124" s="66"/>
      <c r="J124" s="66"/>
    </row>
    <row r="125" spans="1:10" customFormat="1" ht="60">
      <c r="A125" s="80" t="s">
        <v>324</v>
      </c>
      <c r="B125" s="81" t="s">
        <v>218</v>
      </c>
      <c r="C125" s="81" t="s">
        <v>47</v>
      </c>
      <c r="D125" s="82" t="s">
        <v>465</v>
      </c>
      <c r="E125" s="68" t="s">
        <v>19</v>
      </c>
      <c r="F125" s="68">
        <v>1</v>
      </c>
      <c r="G125" s="69"/>
      <c r="H125" s="83"/>
      <c r="I125" s="69"/>
      <c r="J125" s="69"/>
    </row>
    <row r="126" spans="1:10" customFormat="1">
      <c r="A126" s="80" t="s">
        <v>325</v>
      </c>
      <c r="B126" s="81" t="s">
        <v>113</v>
      </c>
      <c r="C126" s="81" t="s">
        <v>251</v>
      </c>
      <c r="D126" s="82" t="s">
        <v>252</v>
      </c>
      <c r="E126" s="68" t="s">
        <v>123</v>
      </c>
      <c r="F126" s="68">
        <v>2</v>
      </c>
      <c r="G126" s="69"/>
      <c r="H126" s="83"/>
      <c r="I126" s="69"/>
      <c r="J126" s="69"/>
    </row>
    <row r="127" spans="1:10" customFormat="1">
      <c r="A127" s="80" t="s">
        <v>326</v>
      </c>
      <c r="B127" s="81" t="s">
        <v>271</v>
      </c>
      <c r="C127" s="81" t="s">
        <v>272</v>
      </c>
      <c r="D127" s="82" t="s">
        <v>273</v>
      </c>
      <c r="E127" s="68" t="s">
        <v>18</v>
      </c>
      <c r="F127" s="68">
        <v>5.66</v>
      </c>
      <c r="G127" s="69"/>
      <c r="H127" s="83"/>
      <c r="I127" s="69"/>
      <c r="J127" s="69"/>
    </row>
    <row r="128" spans="1:10" customFormat="1">
      <c r="A128" s="75" t="s">
        <v>327</v>
      </c>
      <c r="B128" s="76" t="s">
        <v>16</v>
      </c>
      <c r="C128" s="76" t="s">
        <v>16</v>
      </c>
      <c r="D128" s="76" t="s">
        <v>276</v>
      </c>
      <c r="E128" s="64" t="s">
        <v>16</v>
      </c>
      <c r="F128" s="64"/>
      <c r="G128" s="66"/>
      <c r="H128" s="66"/>
      <c r="I128" s="66"/>
      <c r="J128" s="66"/>
    </row>
    <row r="129" spans="1:10" customFormat="1">
      <c r="A129" s="80" t="s">
        <v>328</v>
      </c>
      <c r="B129" s="81" t="s">
        <v>271</v>
      </c>
      <c r="C129" s="81" t="s">
        <v>281</v>
      </c>
      <c r="D129" s="82" t="s">
        <v>282</v>
      </c>
      <c r="E129" s="68" t="s">
        <v>283</v>
      </c>
      <c r="F129" s="68">
        <v>4</v>
      </c>
      <c r="G129" s="69"/>
      <c r="H129" s="83"/>
      <c r="I129" s="69"/>
      <c r="J129" s="69"/>
    </row>
    <row r="130" spans="1:10" customFormat="1">
      <c r="A130" s="80" t="s">
        <v>329</v>
      </c>
      <c r="B130" s="81" t="s">
        <v>113</v>
      </c>
      <c r="C130" s="81" t="s">
        <v>278</v>
      </c>
      <c r="D130" s="82" t="s">
        <v>279</v>
      </c>
      <c r="E130" s="68" t="s">
        <v>127</v>
      </c>
      <c r="F130" s="68">
        <v>81.790000000000006</v>
      </c>
      <c r="G130" s="69"/>
      <c r="H130" s="83"/>
      <c r="I130" s="69"/>
      <c r="J130" s="69"/>
    </row>
    <row r="131" spans="1:10" customFormat="1">
      <c r="A131" s="71" t="s">
        <v>196</v>
      </c>
      <c r="B131" s="72" t="s">
        <v>16</v>
      </c>
      <c r="C131" s="72" t="s">
        <v>16</v>
      </c>
      <c r="D131" s="72" t="s">
        <v>197</v>
      </c>
      <c r="E131" s="67" t="s">
        <v>16</v>
      </c>
      <c r="F131" s="67"/>
      <c r="G131" s="65"/>
      <c r="H131" s="65"/>
      <c r="I131" s="65"/>
      <c r="J131" s="65"/>
    </row>
    <row r="132" spans="1:10" customFormat="1">
      <c r="A132" s="75" t="s">
        <v>330</v>
      </c>
      <c r="B132" s="76" t="s">
        <v>16</v>
      </c>
      <c r="C132" s="76" t="s">
        <v>16</v>
      </c>
      <c r="D132" s="76" t="s">
        <v>331</v>
      </c>
      <c r="E132" s="64" t="s">
        <v>16</v>
      </c>
      <c r="F132" s="64"/>
      <c r="G132" s="66"/>
      <c r="H132" s="66"/>
      <c r="I132" s="66"/>
      <c r="J132" s="66"/>
    </row>
    <row r="133" spans="1:10" customFormat="1">
      <c r="A133" s="80" t="s">
        <v>332</v>
      </c>
      <c r="B133" s="81" t="s">
        <v>218</v>
      </c>
      <c r="C133" s="81" t="s">
        <v>230</v>
      </c>
      <c r="D133" s="82" t="s">
        <v>236</v>
      </c>
      <c r="E133" s="68" t="s">
        <v>161</v>
      </c>
      <c r="F133" s="68">
        <v>70</v>
      </c>
      <c r="G133" s="69"/>
      <c r="H133" s="83"/>
      <c r="I133" s="69"/>
      <c r="J133" s="69"/>
    </row>
    <row r="134" spans="1:10" customFormat="1">
      <c r="A134" s="80" t="s">
        <v>333</v>
      </c>
      <c r="B134" s="81" t="s">
        <v>218</v>
      </c>
      <c r="C134" s="81" t="s">
        <v>229</v>
      </c>
      <c r="D134" s="82" t="s">
        <v>235</v>
      </c>
      <c r="E134" s="68" t="s">
        <v>161</v>
      </c>
      <c r="F134" s="68">
        <v>12</v>
      </c>
      <c r="G134" s="69"/>
      <c r="H134" s="83"/>
      <c r="I134" s="69"/>
      <c r="J134" s="69"/>
    </row>
    <row r="135" spans="1:10" customFormat="1">
      <c r="A135" s="80" t="s">
        <v>334</v>
      </c>
      <c r="B135" s="81" t="s">
        <v>218</v>
      </c>
      <c r="C135" s="81" t="s">
        <v>228</v>
      </c>
      <c r="D135" s="82" t="s">
        <v>234</v>
      </c>
      <c r="E135" s="68" t="s">
        <v>161</v>
      </c>
      <c r="F135" s="68">
        <v>56</v>
      </c>
      <c r="G135" s="69"/>
      <c r="H135" s="83"/>
      <c r="I135" s="69"/>
      <c r="J135" s="69"/>
    </row>
    <row r="136" spans="1:10" customFormat="1">
      <c r="A136" s="80" t="s">
        <v>335</v>
      </c>
      <c r="B136" s="81" t="s">
        <v>218</v>
      </c>
      <c r="C136" s="81" t="s">
        <v>226</v>
      </c>
      <c r="D136" s="82" t="s">
        <v>224</v>
      </c>
      <c r="E136" s="68" t="s">
        <v>161</v>
      </c>
      <c r="F136" s="68">
        <v>368</v>
      </c>
      <c r="G136" s="69"/>
      <c r="H136" s="83"/>
      <c r="I136" s="69"/>
      <c r="J136" s="69"/>
    </row>
    <row r="137" spans="1:10" customFormat="1">
      <c r="A137" s="80" t="s">
        <v>336</v>
      </c>
      <c r="B137" s="81" t="s">
        <v>218</v>
      </c>
      <c r="C137" s="81" t="s">
        <v>227</v>
      </c>
      <c r="D137" s="82" t="s">
        <v>225</v>
      </c>
      <c r="E137" s="68" t="s">
        <v>161</v>
      </c>
      <c r="F137" s="68">
        <v>276</v>
      </c>
      <c r="G137" s="69"/>
      <c r="H137" s="83"/>
      <c r="I137" s="69"/>
      <c r="J137" s="69"/>
    </row>
    <row r="138" spans="1:10" customFormat="1">
      <c r="A138" s="80" t="s">
        <v>337</v>
      </c>
      <c r="B138" s="81" t="s">
        <v>218</v>
      </c>
      <c r="C138" s="81" t="s">
        <v>222</v>
      </c>
      <c r="D138" s="82" t="s">
        <v>223</v>
      </c>
      <c r="E138" s="68" t="s">
        <v>161</v>
      </c>
      <c r="F138" s="68">
        <v>690</v>
      </c>
      <c r="G138" s="69"/>
      <c r="H138" s="83"/>
      <c r="I138" s="69"/>
      <c r="J138" s="69"/>
    </row>
    <row r="139" spans="1:10" customFormat="1">
      <c r="A139" s="80" t="s">
        <v>338</v>
      </c>
      <c r="B139" s="81" t="s">
        <v>218</v>
      </c>
      <c r="C139" s="81" t="s">
        <v>242</v>
      </c>
      <c r="D139" s="82" t="s">
        <v>245</v>
      </c>
      <c r="E139" s="68" t="s">
        <v>19</v>
      </c>
      <c r="F139" s="68">
        <v>30</v>
      </c>
      <c r="G139" s="69"/>
      <c r="H139" s="83"/>
      <c r="I139" s="69"/>
      <c r="J139" s="69"/>
    </row>
    <row r="140" spans="1:10" customFormat="1">
      <c r="A140" s="80" t="s">
        <v>339</v>
      </c>
      <c r="B140" s="81" t="s">
        <v>218</v>
      </c>
      <c r="C140" s="81" t="s">
        <v>231</v>
      </c>
      <c r="D140" s="82" t="s">
        <v>237</v>
      </c>
      <c r="E140" s="68" t="s">
        <v>19</v>
      </c>
      <c r="F140" s="68">
        <v>2</v>
      </c>
      <c r="G140" s="69"/>
      <c r="H140" s="83"/>
      <c r="I140" s="69"/>
      <c r="J140" s="69"/>
    </row>
    <row r="141" spans="1:10" customFormat="1">
      <c r="A141" s="80" t="s">
        <v>340</v>
      </c>
      <c r="B141" s="81" t="s">
        <v>218</v>
      </c>
      <c r="C141" s="81" t="s">
        <v>232</v>
      </c>
      <c r="D141" s="82" t="s">
        <v>238</v>
      </c>
      <c r="E141" s="68" t="s">
        <v>19</v>
      </c>
      <c r="F141" s="68">
        <v>60</v>
      </c>
      <c r="G141" s="69"/>
      <c r="H141" s="83"/>
      <c r="I141" s="69"/>
      <c r="J141" s="69"/>
    </row>
    <row r="142" spans="1:10" customFormat="1">
      <c r="A142" s="80" t="s">
        <v>341</v>
      </c>
      <c r="B142" s="81" t="s">
        <v>218</v>
      </c>
      <c r="C142" s="81" t="s">
        <v>233</v>
      </c>
      <c r="D142" s="82" t="s">
        <v>239</v>
      </c>
      <c r="E142" s="68" t="s">
        <v>19</v>
      </c>
      <c r="F142" s="68">
        <v>60</v>
      </c>
      <c r="G142" s="69"/>
      <c r="H142" s="83"/>
      <c r="I142" s="69"/>
      <c r="J142" s="69"/>
    </row>
    <row r="143" spans="1:10" customFormat="1">
      <c r="A143" s="80" t="s">
        <v>342</v>
      </c>
      <c r="B143" s="81" t="s">
        <v>218</v>
      </c>
      <c r="C143" s="81" t="s">
        <v>241</v>
      </c>
      <c r="D143" s="82" t="s">
        <v>244</v>
      </c>
      <c r="E143" s="68" t="s">
        <v>19</v>
      </c>
      <c r="F143" s="68">
        <v>240</v>
      </c>
      <c r="G143" s="69"/>
      <c r="H143" s="83"/>
      <c r="I143" s="69"/>
      <c r="J143" s="69"/>
    </row>
    <row r="144" spans="1:10" customFormat="1">
      <c r="A144" s="80" t="s">
        <v>343</v>
      </c>
      <c r="B144" s="81" t="s">
        <v>344</v>
      </c>
      <c r="C144" s="81" t="s">
        <v>345</v>
      </c>
      <c r="D144" s="82" t="s">
        <v>346</v>
      </c>
      <c r="E144" s="68" t="s">
        <v>161</v>
      </c>
      <c r="F144" s="68">
        <v>4.7</v>
      </c>
      <c r="G144" s="69"/>
      <c r="H144" s="83"/>
      <c r="I144" s="69"/>
      <c r="J144" s="69"/>
    </row>
    <row r="145" spans="1:10" customFormat="1">
      <c r="A145" s="75" t="s">
        <v>347</v>
      </c>
      <c r="B145" s="76" t="s">
        <v>16</v>
      </c>
      <c r="C145" s="76" t="s">
        <v>16</v>
      </c>
      <c r="D145" s="76" t="s">
        <v>348</v>
      </c>
      <c r="E145" s="64" t="s">
        <v>16</v>
      </c>
      <c r="F145" s="64"/>
      <c r="G145" s="66"/>
      <c r="H145" s="66"/>
      <c r="I145" s="66"/>
      <c r="J145" s="66"/>
    </row>
    <row r="146" spans="1:10" customFormat="1" ht="60">
      <c r="A146" s="80" t="s">
        <v>349</v>
      </c>
      <c r="B146" s="81" t="s">
        <v>218</v>
      </c>
      <c r="C146" s="81" t="s">
        <v>101</v>
      </c>
      <c r="D146" s="82" t="s">
        <v>102</v>
      </c>
      <c r="E146" s="68" t="s">
        <v>103</v>
      </c>
      <c r="F146" s="68">
        <v>1</v>
      </c>
      <c r="G146" s="69"/>
      <c r="H146" s="83"/>
      <c r="I146" s="69"/>
      <c r="J146" s="69"/>
    </row>
    <row r="147" spans="1:10" customFormat="1" ht="60">
      <c r="A147" s="80" t="s">
        <v>350</v>
      </c>
      <c r="B147" s="81" t="s">
        <v>218</v>
      </c>
      <c r="C147" s="81" t="s">
        <v>104</v>
      </c>
      <c r="D147" s="82" t="s">
        <v>107</v>
      </c>
      <c r="E147" s="68" t="s">
        <v>103</v>
      </c>
      <c r="F147" s="68">
        <v>1</v>
      </c>
      <c r="G147" s="69"/>
      <c r="H147" s="83"/>
      <c r="I147" s="69"/>
      <c r="J147" s="69"/>
    </row>
    <row r="148" spans="1:10" customFormat="1" ht="30">
      <c r="A148" s="80" t="s">
        <v>351</v>
      </c>
      <c r="B148" s="81" t="s">
        <v>218</v>
      </c>
      <c r="C148" s="81" t="s">
        <v>109</v>
      </c>
      <c r="D148" s="82" t="s">
        <v>108</v>
      </c>
      <c r="E148" s="68" t="s">
        <v>103</v>
      </c>
      <c r="F148" s="68">
        <v>1</v>
      </c>
      <c r="G148" s="69"/>
      <c r="H148" s="83"/>
      <c r="I148" s="69"/>
      <c r="J148" s="69"/>
    </row>
    <row r="149" spans="1:10" customFormat="1">
      <c r="A149" s="75" t="s">
        <v>352</v>
      </c>
      <c r="B149" s="76" t="s">
        <v>16</v>
      </c>
      <c r="C149" s="76" t="s">
        <v>16</v>
      </c>
      <c r="D149" s="76" t="s">
        <v>353</v>
      </c>
      <c r="E149" s="64" t="s">
        <v>16</v>
      </c>
      <c r="F149" s="64"/>
      <c r="G149" s="66"/>
      <c r="H149" s="66"/>
      <c r="I149" s="66"/>
      <c r="J149" s="66"/>
    </row>
    <row r="150" spans="1:10" customFormat="1" ht="88.15" customHeight="1">
      <c r="A150" s="80" t="s">
        <v>354</v>
      </c>
      <c r="B150" s="81" t="s">
        <v>218</v>
      </c>
      <c r="C150" s="81" t="s">
        <v>59</v>
      </c>
      <c r="D150" s="82" t="s">
        <v>60</v>
      </c>
      <c r="E150" s="68" t="s">
        <v>19</v>
      </c>
      <c r="F150" s="68">
        <v>8</v>
      </c>
      <c r="G150" s="69"/>
      <c r="H150" s="83"/>
      <c r="I150" s="69"/>
      <c r="J150" s="69"/>
    </row>
    <row r="151" spans="1:10" customFormat="1" ht="45">
      <c r="A151" s="80" t="s">
        <v>355</v>
      </c>
      <c r="B151" s="81" t="s">
        <v>218</v>
      </c>
      <c r="C151" s="81" t="s">
        <v>54</v>
      </c>
      <c r="D151" s="82" t="s">
        <v>53</v>
      </c>
      <c r="E151" s="68" t="s">
        <v>19</v>
      </c>
      <c r="F151" s="68">
        <v>40</v>
      </c>
      <c r="G151" s="69"/>
      <c r="H151" s="83"/>
      <c r="I151" s="69"/>
      <c r="J151" s="69"/>
    </row>
    <row r="152" spans="1:10" customFormat="1" ht="75">
      <c r="A152" s="80" t="s">
        <v>356</v>
      </c>
      <c r="B152" s="81" t="s">
        <v>218</v>
      </c>
      <c r="C152" s="81" t="s">
        <v>93</v>
      </c>
      <c r="D152" s="82" t="s">
        <v>94</v>
      </c>
      <c r="E152" s="68" t="s">
        <v>19</v>
      </c>
      <c r="F152" s="68">
        <v>8</v>
      </c>
      <c r="G152" s="69"/>
      <c r="H152" s="83"/>
      <c r="I152" s="69"/>
      <c r="J152" s="69"/>
    </row>
    <row r="153" spans="1:10" customFormat="1" ht="60">
      <c r="A153" s="80" t="s">
        <v>357</v>
      </c>
      <c r="B153" s="81" t="s">
        <v>218</v>
      </c>
      <c r="C153" s="81" t="s">
        <v>71</v>
      </c>
      <c r="D153" s="82" t="s">
        <v>72</v>
      </c>
      <c r="E153" s="68" t="s">
        <v>19</v>
      </c>
      <c r="F153" s="68">
        <v>4</v>
      </c>
      <c r="G153" s="69"/>
      <c r="H153" s="83"/>
      <c r="I153" s="69"/>
      <c r="J153" s="69"/>
    </row>
    <row r="154" spans="1:10" customFormat="1" ht="30">
      <c r="A154" s="80" t="s">
        <v>358</v>
      </c>
      <c r="B154" s="81" t="s">
        <v>218</v>
      </c>
      <c r="C154" s="81" t="s">
        <v>84</v>
      </c>
      <c r="D154" s="82" t="s">
        <v>83</v>
      </c>
      <c r="E154" s="68" t="s">
        <v>19</v>
      </c>
      <c r="F154" s="68">
        <v>4</v>
      </c>
      <c r="G154" s="69"/>
      <c r="H154" s="83"/>
      <c r="I154" s="69"/>
      <c r="J154" s="69"/>
    </row>
    <row r="155" spans="1:10" customFormat="1" ht="45">
      <c r="A155" s="80" t="s">
        <v>359</v>
      </c>
      <c r="B155" s="81" t="s">
        <v>218</v>
      </c>
      <c r="C155" s="81" t="s">
        <v>49</v>
      </c>
      <c r="D155" s="82" t="s">
        <v>52</v>
      </c>
      <c r="E155" s="68" t="s">
        <v>19</v>
      </c>
      <c r="F155" s="68">
        <v>36</v>
      </c>
      <c r="G155" s="69"/>
      <c r="H155" s="83"/>
      <c r="I155" s="69"/>
      <c r="J155" s="69"/>
    </row>
    <row r="156" spans="1:10" customFormat="1" ht="45">
      <c r="A156" s="80" t="s">
        <v>360</v>
      </c>
      <c r="B156" s="81" t="s">
        <v>218</v>
      </c>
      <c r="C156" s="81" t="s">
        <v>105</v>
      </c>
      <c r="D156" s="82" t="s">
        <v>106</v>
      </c>
      <c r="E156" s="68" t="s">
        <v>19</v>
      </c>
      <c r="F156" s="68">
        <v>3</v>
      </c>
      <c r="G156" s="69"/>
      <c r="H156" s="83"/>
      <c r="I156" s="69"/>
      <c r="J156" s="69"/>
    </row>
    <row r="157" spans="1:10" customFormat="1" ht="30">
      <c r="A157" s="80" t="s">
        <v>361</v>
      </c>
      <c r="B157" s="81" t="s">
        <v>218</v>
      </c>
      <c r="C157" s="81" t="s">
        <v>85</v>
      </c>
      <c r="D157" s="82" t="s">
        <v>86</v>
      </c>
      <c r="E157" s="68" t="s">
        <v>19</v>
      </c>
      <c r="F157" s="68">
        <v>4</v>
      </c>
      <c r="G157" s="69"/>
      <c r="H157" s="83"/>
      <c r="I157" s="69"/>
      <c r="J157" s="69"/>
    </row>
    <row r="158" spans="1:10" customFormat="1" ht="60">
      <c r="A158" s="80" t="s">
        <v>362</v>
      </c>
      <c r="B158" s="81" t="s">
        <v>218</v>
      </c>
      <c r="C158" s="81" t="s">
        <v>48</v>
      </c>
      <c r="D158" s="82" t="s">
        <v>51</v>
      </c>
      <c r="E158" s="68" t="s">
        <v>19</v>
      </c>
      <c r="F158" s="68">
        <v>4</v>
      </c>
      <c r="G158" s="69"/>
      <c r="H158" s="83"/>
      <c r="I158" s="69"/>
      <c r="J158" s="69"/>
    </row>
    <row r="159" spans="1:10" customFormat="1" ht="45">
      <c r="A159" s="80" t="s">
        <v>363</v>
      </c>
      <c r="B159" s="81" t="s">
        <v>218</v>
      </c>
      <c r="C159" s="81" t="s">
        <v>47</v>
      </c>
      <c r="D159" s="82" t="s">
        <v>50</v>
      </c>
      <c r="E159" s="68" t="s">
        <v>19</v>
      </c>
      <c r="F159" s="68">
        <v>1</v>
      </c>
      <c r="G159" s="69"/>
      <c r="H159" s="83"/>
      <c r="I159" s="69"/>
      <c r="J159" s="69"/>
    </row>
    <row r="160" spans="1:10" customFormat="1" ht="30">
      <c r="A160" s="80" t="s">
        <v>364</v>
      </c>
      <c r="B160" s="81" t="s">
        <v>218</v>
      </c>
      <c r="C160" s="81" t="s">
        <v>89</v>
      </c>
      <c r="D160" s="82" t="s">
        <v>90</v>
      </c>
      <c r="E160" s="68" t="s">
        <v>19</v>
      </c>
      <c r="F160" s="68">
        <v>4</v>
      </c>
      <c r="G160" s="69"/>
      <c r="H160" s="83"/>
      <c r="I160" s="69"/>
      <c r="J160" s="69"/>
    </row>
    <row r="161" spans="1:10" customFormat="1" ht="60">
      <c r="A161" s="80" t="s">
        <v>365</v>
      </c>
      <c r="B161" s="81" t="s">
        <v>218</v>
      </c>
      <c r="C161" s="81" t="s">
        <v>99</v>
      </c>
      <c r="D161" s="82" t="s">
        <v>100</v>
      </c>
      <c r="E161" s="68" t="s">
        <v>19</v>
      </c>
      <c r="F161" s="68">
        <v>4</v>
      </c>
      <c r="G161" s="69"/>
      <c r="H161" s="83"/>
      <c r="I161" s="69"/>
      <c r="J161" s="69"/>
    </row>
    <row r="162" spans="1:10" customFormat="1" ht="135">
      <c r="A162" s="80" t="s">
        <v>366</v>
      </c>
      <c r="B162" s="81" t="s">
        <v>218</v>
      </c>
      <c r="C162" s="81" t="s">
        <v>55</v>
      </c>
      <c r="D162" s="82" t="s">
        <v>58</v>
      </c>
      <c r="E162" s="68" t="s">
        <v>19</v>
      </c>
      <c r="F162" s="68">
        <v>4</v>
      </c>
      <c r="G162" s="69"/>
      <c r="H162" s="83"/>
      <c r="I162" s="69"/>
      <c r="J162" s="69"/>
    </row>
    <row r="163" spans="1:10" customFormat="1" ht="30">
      <c r="A163" s="80" t="s">
        <v>367</v>
      </c>
      <c r="B163" s="81" t="s">
        <v>218</v>
      </c>
      <c r="C163" s="81" t="s">
        <v>97</v>
      </c>
      <c r="D163" s="82" t="s">
        <v>98</v>
      </c>
      <c r="E163" s="68" t="s">
        <v>19</v>
      </c>
      <c r="F163" s="68">
        <v>4</v>
      </c>
      <c r="G163" s="69"/>
      <c r="H163" s="83"/>
      <c r="I163" s="69"/>
      <c r="J163" s="69"/>
    </row>
    <row r="164" spans="1:10" customFormat="1" ht="45">
      <c r="A164" s="80" t="s">
        <v>368</v>
      </c>
      <c r="B164" s="81" t="s">
        <v>218</v>
      </c>
      <c r="C164" s="81" t="s">
        <v>67</v>
      </c>
      <c r="D164" s="82" t="s">
        <v>68</v>
      </c>
      <c r="E164" s="68" t="s">
        <v>19</v>
      </c>
      <c r="F164" s="68">
        <v>24</v>
      </c>
      <c r="G164" s="69"/>
      <c r="H164" s="83"/>
      <c r="I164" s="69"/>
      <c r="J164" s="69"/>
    </row>
    <row r="165" spans="1:10" customFormat="1" ht="60" customHeight="1">
      <c r="A165" s="80" t="s">
        <v>369</v>
      </c>
      <c r="B165" s="81" t="s">
        <v>218</v>
      </c>
      <c r="C165" s="81" t="s">
        <v>63</v>
      </c>
      <c r="D165" s="82" t="s">
        <v>64</v>
      </c>
      <c r="E165" s="68" t="s">
        <v>19</v>
      </c>
      <c r="F165" s="68">
        <v>8</v>
      </c>
      <c r="G165" s="69"/>
      <c r="H165" s="83"/>
      <c r="I165" s="69"/>
      <c r="J165" s="69"/>
    </row>
    <row r="166" spans="1:10" customFormat="1" ht="75">
      <c r="A166" s="80" t="s">
        <v>370</v>
      </c>
      <c r="B166" s="81" t="s">
        <v>218</v>
      </c>
      <c r="C166" s="81" t="s">
        <v>69</v>
      </c>
      <c r="D166" s="82" t="s">
        <v>70</v>
      </c>
      <c r="E166" s="68" t="s">
        <v>19</v>
      </c>
      <c r="F166" s="68">
        <v>4</v>
      </c>
      <c r="G166" s="69"/>
      <c r="H166" s="83"/>
      <c r="I166" s="69"/>
      <c r="J166" s="69"/>
    </row>
    <row r="167" spans="1:10" customFormat="1" ht="60">
      <c r="A167" s="80" t="s">
        <v>371</v>
      </c>
      <c r="B167" s="81" t="s">
        <v>218</v>
      </c>
      <c r="C167" s="81" t="s">
        <v>61</v>
      </c>
      <c r="D167" s="82" t="s">
        <v>62</v>
      </c>
      <c r="E167" s="68" t="s">
        <v>19</v>
      </c>
      <c r="F167" s="68">
        <v>8</v>
      </c>
      <c r="G167" s="69"/>
      <c r="H167" s="83"/>
      <c r="I167" s="69"/>
      <c r="J167" s="69"/>
    </row>
    <row r="168" spans="1:10" customFormat="1" ht="30">
      <c r="A168" s="80" t="s">
        <v>372</v>
      </c>
      <c r="B168" s="81" t="s">
        <v>218</v>
      </c>
      <c r="C168" s="81" t="s">
        <v>78</v>
      </c>
      <c r="D168" s="82" t="s">
        <v>77</v>
      </c>
      <c r="E168" s="68" t="s">
        <v>19</v>
      </c>
      <c r="F168" s="68">
        <v>3</v>
      </c>
      <c r="G168" s="69"/>
      <c r="H168" s="83"/>
      <c r="I168" s="69"/>
      <c r="J168" s="69"/>
    </row>
    <row r="169" spans="1:10" customFormat="1" ht="60">
      <c r="A169" s="80" t="s">
        <v>373</v>
      </c>
      <c r="B169" s="81" t="s">
        <v>218</v>
      </c>
      <c r="C169" s="81" t="s">
        <v>82</v>
      </c>
      <c r="D169" s="82" t="s">
        <v>81</v>
      </c>
      <c r="E169" s="68" t="s">
        <v>19</v>
      </c>
      <c r="F169" s="68">
        <v>20</v>
      </c>
      <c r="G169" s="69"/>
      <c r="H169" s="83"/>
      <c r="I169" s="69"/>
      <c r="J169" s="69"/>
    </row>
    <row r="170" spans="1:10" customFormat="1" ht="30">
      <c r="A170" s="80" t="s">
        <v>374</v>
      </c>
      <c r="B170" s="81" t="s">
        <v>218</v>
      </c>
      <c r="C170" s="81" t="s">
        <v>80</v>
      </c>
      <c r="D170" s="82" t="s">
        <v>79</v>
      </c>
      <c r="E170" s="68" t="s">
        <v>19</v>
      </c>
      <c r="F170" s="68">
        <v>14</v>
      </c>
      <c r="G170" s="69"/>
      <c r="H170" s="83"/>
      <c r="I170" s="69"/>
      <c r="J170" s="69"/>
    </row>
    <row r="171" spans="1:10" customFormat="1" ht="30">
      <c r="A171" s="80" t="s">
        <v>375</v>
      </c>
      <c r="B171" s="81" t="s">
        <v>218</v>
      </c>
      <c r="C171" s="81" t="s">
        <v>92</v>
      </c>
      <c r="D171" s="82" t="s">
        <v>91</v>
      </c>
      <c r="E171" s="68" t="s">
        <v>19</v>
      </c>
      <c r="F171" s="68">
        <v>4</v>
      </c>
      <c r="G171" s="69"/>
      <c r="H171" s="83"/>
      <c r="I171" s="69"/>
      <c r="J171" s="69"/>
    </row>
    <row r="172" spans="1:10" customFormat="1">
      <c r="A172" s="80" t="s">
        <v>376</v>
      </c>
      <c r="B172" s="81" t="s">
        <v>218</v>
      </c>
      <c r="C172" s="81" t="s">
        <v>73</v>
      </c>
      <c r="D172" s="82" t="s">
        <v>74</v>
      </c>
      <c r="E172" s="68" t="s">
        <v>19</v>
      </c>
      <c r="F172" s="68">
        <v>5</v>
      </c>
      <c r="G172" s="69"/>
      <c r="H172" s="83"/>
      <c r="I172" s="69"/>
      <c r="J172" s="69"/>
    </row>
    <row r="173" spans="1:10" customFormat="1" ht="120">
      <c r="A173" s="80" t="s">
        <v>377</v>
      </c>
      <c r="B173" s="81" t="s">
        <v>218</v>
      </c>
      <c r="C173" s="81" t="s">
        <v>57</v>
      </c>
      <c r="D173" s="82" t="s">
        <v>56</v>
      </c>
      <c r="E173" s="68" t="s">
        <v>19</v>
      </c>
      <c r="F173" s="68">
        <v>4</v>
      </c>
      <c r="G173" s="69"/>
      <c r="H173" s="83"/>
      <c r="I173" s="69"/>
      <c r="J173" s="69"/>
    </row>
    <row r="174" spans="1:10" customFormat="1" ht="120">
      <c r="A174" s="80" t="s">
        <v>378</v>
      </c>
      <c r="B174" s="81" t="s">
        <v>218</v>
      </c>
      <c r="C174" s="81" t="s">
        <v>87</v>
      </c>
      <c r="D174" s="82" t="s">
        <v>88</v>
      </c>
      <c r="E174" s="68" t="s">
        <v>19</v>
      </c>
      <c r="F174" s="68">
        <v>4</v>
      </c>
      <c r="G174" s="69"/>
      <c r="H174" s="83"/>
      <c r="I174" s="69"/>
      <c r="J174" s="69"/>
    </row>
    <row r="175" spans="1:10" customFormat="1">
      <c r="A175" s="80" t="s">
        <v>379</v>
      </c>
      <c r="B175" s="81" t="s">
        <v>218</v>
      </c>
      <c r="C175" s="81" t="s">
        <v>76</v>
      </c>
      <c r="D175" s="82" t="s">
        <v>75</v>
      </c>
      <c r="E175" s="68" t="s">
        <v>19</v>
      </c>
      <c r="F175" s="68">
        <v>12</v>
      </c>
      <c r="G175" s="69"/>
      <c r="H175" s="83"/>
      <c r="I175" s="69"/>
      <c r="J175" s="69"/>
    </row>
    <row r="176" spans="1:10" customFormat="1" ht="60">
      <c r="A176" s="80" t="s">
        <v>380</v>
      </c>
      <c r="B176" s="81" t="s">
        <v>218</v>
      </c>
      <c r="C176" s="81" t="s">
        <v>95</v>
      </c>
      <c r="D176" s="82" t="s">
        <v>96</v>
      </c>
      <c r="E176" s="68" t="s">
        <v>19</v>
      </c>
      <c r="F176" s="68">
        <v>4</v>
      </c>
      <c r="G176" s="69"/>
      <c r="H176" s="83"/>
      <c r="I176" s="69"/>
      <c r="J176" s="69"/>
    </row>
    <row r="177" spans="1:10" customFormat="1" ht="45">
      <c r="A177" s="80" t="s">
        <v>381</v>
      </c>
      <c r="B177" s="81" t="s">
        <v>218</v>
      </c>
      <c r="C177" s="81" t="s">
        <v>65</v>
      </c>
      <c r="D177" s="82" t="s">
        <v>66</v>
      </c>
      <c r="E177" s="68" t="s">
        <v>19</v>
      </c>
      <c r="F177" s="68">
        <v>24</v>
      </c>
      <c r="G177" s="69"/>
      <c r="H177" s="83"/>
      <c r="I177" s="69"/>
      <c r="J177" s="69"/>
    </row>
    <row r="178" spans="1:10" customFormat="1">
      <c r="A178" s="71" t="s">
        <v>198</v>
      </c>
      <c r="B178" s="72"/>
      <c r="C178" s="72"/>
      <c r="D178" s="72" t="s">
        <v>382</v>
      </c>
      <c r="E178" s="67"/>
      <c r="F178" s="67"/>
      <c r="G178" s="65"/>
      <c r="H178" s="65"/>
      <c r="I178" s="65"/>
      <c r="J178" s="65"/>
    </row>
    <row r="179" spans="1:10" customFormat="1">
      <c r="A179" s="75" t="s">
        <v>199</v>
      </c>
      <c r="B179" s="76" t="s">
        <v>16</v>
      </c>
      <c r="C179" s="76" t="s">
        <v>16</v>
      </c>
      <c r="D179" s="76" t="s">
        <v>383</v>
      </c>
      <c r="E179" s="64" t="s">
        <v>16</v>
      </c>
      <c r="F179" s="64"/>
      <c r="G179" s="66"/>
      <c r="H179" s="66"/>
      <c r="I179" s="66"/>
      <c r="J179" s="66"/>
    </row>
    <row r="180" spans="1:10" customFormat="1" ht="30">
      <c r="A180" s="80" t="s">
        <v>200</v>
      </c>
      <c r="B180" s="81" t="s">
        <v>11</v>
      </c>
      <c r="C180" s="81" t="s">
        <v>384</v>
      </c>
      <c r="D180" s="82" t="s">
        <v>385</v>
      </c>
      <c r="E180" s="68" t="s">
        <v>19</v>
      </c>
      <c r="F180" s="68">
        <v>1</v>
      </c>
      <c r="G180" s="69"/>
      <c r="H180" s="83"/>
      <c r="I180" s="69"/>
      <c r="J180" s="69"/>
    </row>
    <row r="181" spans="1:10" customFormat="1">
      <c r="A181" s="80" t="s">
        <v>386</v>
      </c>
      <c r="B181" s="81" t="s">
        <v>113</v>
      </c>
      <c r="C181" s="81" t="s">
        <v>387</v>
      </c>
      <c r="D181" s="82" t="s">
        <v>388</v>
      </c>
      <c r="E181" s="68" t="s">
        <v>19</v>
      </c>
      <c r="F181" s="68">
        <v>1</v>
      </c>
      <c r="G181" s="69"/>
      <c r="H181" s="83"/>
      <c r="I181" s="69"/>
      <c r="J181" s="69"/>
    </row>
    <row r="182" spans="1:10" customFormat="1">
      <c r="A182" s="80" t="s">
        <v>389</v>
      </c>
      <c r="B182" s="81" t="s">
        <v>113</v>
      </c>
      <c r="C182" s="81" t="s">
        <v>390</v>
      </c>
      <c r="D182" s="82" t="s">
        <v>463</v>
      </c>
      <c r="E182" s="68" t="s">
        <v>19</v>
      </c>
      <c r="F182" s="68">
        <v>2</v>
      </c>
      <c r="G182" s="69"/>
      <c r="H182" s="83"/>
      <c r="I182" s="69"/>
      <c r="J182" s="69"/>
    </row>
    <row r="183" spans="1:10" customFormat="1">
      <c r="A183" s="80" t="s">
        <v>391</v>
      </c>
      <c r="B183" s="81" t="s">
        <v>113</v>
      </c>
      <c r="C183" s="81" t="s">
        <v>392</v>
      </c>
      <c r="D183" s="82" t="s">
        <v>464</v>
      </c>
      <c r="E183" s="68" t="s">
        <v>19</v>
      </c>
      <c r="F183" s="68">
        <v>9</v>
      </c>
      <c r="G183" s="69"/>
      <c r="H183" s="83"/>
      <c r="I183" s="69"/>
      <c r="J183" s="69"/>
    </row>
    <row r="184" spans="1:10" customFormat="1">
      <c r="A184" s="75" t="s">
        <v>393</v>
      </c>
      <c r="B184" s="76" t="s">
        <v>16</v>
      </c>
      <c r="C184" s="76" t="s">
        <v>16</v>
      </c>
      <c r="D184" s="76" t="s">
        <v>394</v>
      </c>
      <c r="E184" s="64" t="s">
        <v>16</v>
      </c>
      <c r="F184" s="64"/>
      <c r="G184" s="66"/>
      <c r="H184" s="66"/>
      <c r="I184" s="66"/>
      <c r="J184" s="66"/>
    </row>
    <row r="185" spans="1:10" customFormat="1" ht="30">
      <c r="A185" s="80" t="s">
        <v>395</v>
      </c>
      <c r="B185" s="81" t="s">
        <v>11</v>
      </c>
      <c r="C185" s="81" t="s">
        <v>210</v>
      </c>
      <c r="D185" s="82" t="s">
        <v>211</v>
      </c>
      <c r="E185" s="68" t="s">
        <v>19</v>
      </c>
      <c r="F185" s="68">
        <v>239</v>
      </c>
      <c r="G185" s="69"/>
      <c r="H185" s="83"/>
      <c r="I185" s="69"/>
      <c r="J185" s="69"/>
    </row>
    <row r="186" spans="1:10" customFormat="1" ht="30">
      <c r="A186" s="80" t="s">
        <v>396</v>
      </c>
      <c r="B186" s="81" t="s">
        <v>11</v>
      </c>
      <c r="C186" s="81" t="s">
        <v>397</v>
      </c>
      <c r="D186" s="82" t="s">
        <v>398</v>
      </c>
      <c r="E186" s="68" t="s">
        <v>19</v>
      </c>
      <c r="F186" s="68">
        <v>1</v>
      </c>
      <c r="G186" s="69"/>
      <c r="H186" s="83"/>
      <c r="I186" s="69"/>
      <c r="J186" s="69"/>
    </row>
    <row r="187" spans="1:10" customFormat="1" ht="30">
      <c r="A187" s="80" t="s">
        <v>399</v>
      </c>
      <c r="B187" s="81" t="s">
        <v>11</v>
      </c>
      <c r="C187" s="81" t="s">
        <v>400</v>
      </c>
      <c r="D187" s="82" t="s">
        <v>401</v>
      </c>
      <c r="E187" s="68" t="s">
        <v>161</v>
      </c>
      <c r="F187" s="68">
        <v>4.05</v>
      </c>
      <c r="G187" s="69"/>
      <c r="H187" s="83"/>
      <c r="I187" s="69"/>
      <c r="J187" s="69"/>
    </row>
    <row r="188" spans="1:10" customFormat="1" ht="30">
      <c r="A188" s="80" t="s">
        <v>402</v>
      </c>
      <c r="B188" s="81" t="s">
        <v>11</v>
      </c>
      <c r="C188" s="81" t="s">
        <v>212</v>
      </c>
      <c r="D188" s="82" t="s">
        <v>213</v>
      </c>
      <c r="E188" s="68" t="s">
        <v>161</v>
      </c>
      <c r="F188" s="68">
        <v>226.3</v>
      </c>
      <c r="G188" s="69"/>
      <c r="H188" s="83"/>
      <c r="I188" s="69"/>
      <c r="J188" s="69"/>
    </row>
    <row r="189" spans="1:10" customFormat="1" ht="30">
      <c r="A189" s="80" t="s">
        <v>403</v>
      </c>
      <c r="B189" s="81" t="s">
        <v>11</v>
      </c>
      <c r="C189" s="81" t="s">
        <v>214</v>
      </c>
      <c r="D189" s="82" t="s">
        <v>215</v>
      </c>
      <c r="E189" s="68" t="s">
        <v>161</v>
      </c>
      <c r="F189" s="68">
        <v>226.3</v>
      </c>
      <c r="G189" s="69"/>
      <c r="H189" s="83"/>
      <c r="I189" s="69"/>
      <c r="J189" s="69"/>
    </row>
    <row r="190" spans="1:10" customFormat="1">
      <c r="A190" s="75" t="s">
        <v>404</v>
      </c>
      <c r="B190" s="76" t="s">
        <v>16</v>
      </c>
      <c r="C190" s="76" t="s">
        <v>16</v>
      </c>
      <c r="D190" s="76" t="s">
        <v>405</v>
      </c>
      <c r="E190" s="64" t="s">
        <v>16</v>
      </c>
      <c r="F190" s="64"/>
      <c r="G190" s="66"/>
      <c r="H190" s="66"/>
      <c r="I190" s="66"/>
      <c r="J190" s="66"/>
    </row>
    <row r="191" spans="1:10" customFormat="1">
      <c r="A191" s="80" t="s">
        <v>406</v>
      </c>
      <c r="B191" s="81" t="s">
        <v>113</v>
      </c>
      <c r="C191" s="81" t="s">
        <v>407</v>
      </c>
      <c r="D191" s="82" t="s">
        <v>408</v>
      </c>
      <c r="E191" s="68" t="s">
        <v>161</v>
      </c>
      <c r="F191" s="68">
        <v>16</v>
      </c>
      <c r="G191" s="69"/>
      <c r="H191" s="83"/>
      <c r="I191" s="69"/>
      <c r="J191" s="69"/>
    </row>
    <row r="192" spans="1:10" customFormat="1">
      <c r="A192" s="80" t="s">
        <v>409</v>
      </c>
      <c r="B192" s="81" t="s">
        <v>344</v>
      </c>
      <c r="C192" s="81" t="s">
        <v>410</v>
      </c>
      <c r="D192" s="82" t="s">
        <v>411</v>
      </c>
      <c r="E192" s="68" t="s">
        <v>19</v>
      </c>
      <c r="F192" s="68">
        <v>3</v>
      </c>
      <c r="G192" s="69"/>
      <c r="H192" s="83"/>
      <c r="I192" s="69"/>
      <c r="J192" s="69"/>
    </row>
    <row r="193" spans="1:10" customFormat="1">
      <c r="A193" s="75" t="s">
        <v>412</v>
      </c>
      <c r="B193" s="76" t="s">
        <v>16</v>
      </c>
      <c r="C193" s="76" t="s">
        <v>16</v>
      </c>
      <c r="D193" s="76" t="s">
        <v>413</v>
      </c>
      <c r="E193" s="64" t="s">
        <v>16</v>
      </c>
      <c r="F193" s="64"/>
      <c r="G193" s="66"/>
      <c r="H193" s="66"/>
      <c r="I193" s="66"/>
      <c r="J193" s="66"/>
    </row>
    <row r="194" spans="1:10" customFormat="1" ht="30">
      <c r="A194" s="80" t="s">
        <v>414</v>
      </c>
      <c r="B194" s="81" t="s">
        <v>113</v>
      </c>
      <c r="C194" s="81" t="s">
        <v>415</v>
      </c>
      <c r="D194" s="82" t="s">
        <v>447</v>
      </c>
      <c r="E194" s="68" t="s">
        <v>161</v>
      </c>
      <c r="F194" s="68">
        <v>38.799999999999997</v>
      </c>
      <c r="G194" s="69"/>
      <c r="H194" s="83"/>
      <c r="I194" s="69"/>
      <c r="J194" s="69"/>
    </row>
    <row r="195" spans="1:10" customFormat="1" ht="30">
      <c r="A195" s="80" t="s">
        <v>416</v>
      </c>
      <c r="B195" s="81" t="s">
        <v>113</v>
      </c>
      <c r="C195" s="81" t="s">
        <v>415</v>
      </c>
      <c r="D195" s="82" t="s">
        <v>448</v>
      </c>
      <c r="E195" s="68" t="s">
        <v>161</v>
      </c>
      <c r="F195" s="68">
        <v>38.799999999999997</v>
      </c>
      <c r="G195" s="69"/>
      <c r="H195" s="83"/>
      <c r="I195" s="69"/>
      <c r="J195" s="69"/>
    </row>
    <row r="196" spans="1:10" customFormat="1" ht="30">
      <c r="A196" s="80" t="s">
        <v>417</v>
      </c>
      <c r="B196" s="81" t="s">
        <v>113</v>
      </c>
      <c r="C196" s="81" t="s">
        <v>415</v>
      </c>
      <c r="D196" s="82" t="s">
        <v>449</v>
      </c>
      <c r="E196" s="68" t="s">
        <v>161</v>
      </c>
      <c r="F196" s="68">
        <v>38.799999999999997</v>
      </c>
      <c r="G196" s="69"/>
      <c r="H196" s="83"/>
      <c r="I196" s="69"/>
      <c r="J196" s="69"/>
    </row>
    <row r="197" spans="1:10" customFormat="1" ht="30">
      <c r="A197" s="80" t="s">
        <v>418</v>
      </c>
      <c r="B197" s="81" t="s">
        <v>113</v>
      </c>
      <c r="C197" s="81" t="s">
        <v>415</v>
      </c>
      <c r="D197" s="82" t="s">
        <v>450</v>
      </c>
      <c r="E197" s="68" t="s">
        <v>161</v>
      </c>
      <c r="F197" s="68">
        <v>38.799999999999997</v>
      </c>
      <c r="G197" s="69"/>
      <c r="H197" s="83"/>
      <c r="I197" s="69"/>
      <c r="J197" s="69"/>
    </row>
    <row r="198" spans="1:10" customFormat="1" ht="30">
      <c r="A198" s="80" t="s">
        <v>419</v>
      </c>
      <c r="B198" s="81" t="s">
        <v>113</v>
      </c>
      <c r="C198" s="81" t="s">
        <v>415</v>
      </c>
      <c r="D198" s="82" t="s">
        <v>451</v>
      </c>
      <c r="E198" s="68" t="s">
        <v>161</v>
      </c>
      <c r="F198" s="68">
        <v>38.799999999999997</v>
      </c>
      <c r="G198" s="69"/>
      <c r="H198" s="83"/>
      <c r="I198" s="69"/>
      <c r="J198" s="69"/>
    </row>
    <row r="199" spans="1:10" customFormat="1" ht="30">
      <c r="A199" s="80" t="s">
        <v>420</v>
      </c>
      <c r="B199" s="81" t="s">
        <v>113</v>
      </c>
      <c r="C199" s="81" t="s">
        <v>421</v>
      </c>
      <c r="D199" s="82" t="s">
        <v>452</v>
      </c>
      <c r="E199" s="68" t="s">
        <v>161</v>
      </c>
      <c r="F199" s="68">
        <v>41.8</v>
      </c>
      <c r="G199" s="69"/>
      <c r="H199" s="83"/>
      <c r="I199" s="69"/>
      <c r="J199" s="69"/>
    </row>
    <row r="200" spans="1:10" customFormat="1" ht="30">
      <c r="A200" s="80" t="s">
        <v>422</v>
      </c>
      <c r="B200" s="81" t="s">
        <v>113</v>
      </c>
      <c r="C200" s="81" t="s">
        <v>421</v>
      </c>
      <c r="D200" s="82" t="s">
        <v>453</v>
      </c>
      <c r="E200" s="68" t="s">
        <v>161</v>
      </c>
      <c r="F200" s="68">
        <v>41.8</v>
      </c>
      <c r="G200" s="69"/>
      <c r="H200" s="83"/>
      <c r="I200" s="69"/>
      <c r="J200" s="69"/>
    </row>
    <row r="201" spans="1:10" customFormat="1" ht="30">
      <c r="A201" s="80" t="s">
        <v>423</v>
      </c>
      <c r="B201" s="81" t="s">
        <v>113</v>
      </c>
      <c r="C201" s="81" t="s">
        <v>421</v>
      </c>
      <c r="D201" s="82" t="s">
        <v>454</v>
      </c>
      <c r="E201" s="68" t="s">
        <v>161</v>
      </c>
      <c r="F201" s="68">
        <v>41.8</v>
      </c>
      <c r="G201" s="69"/>
      <c r="H201" s="83"/>
      <c r="I201" s="69"/>
      <c r="J201" s="69"/>
    </row>
    <row r="202" spans="1:10" customFormat="1" ht="30">
      <c r="A202" s="80" t="s">
        <v>424</v>
      </c>
      <c r="B202" s="81" t="s">
        <v>113</v>
      </c>
      <c r="C202" s="81" t="s">
        <v>421</v>
      </c>
      <c r="D202" s="82" t="s">
        <v>455</v>
      </c>
      <c r="E202" s="68" t="s">
        <v>161</v>
      </c>
      <c r="F202" s="68">
        <v>41.8</v>
      </c>
      <c r="G202" s="69"/>
      <c r="H202" s="83"/>
      <c r="I202" s="69"/>
      <c r="J202" s="69"/>
    </row>
    <row r="203" spans="1:10" customFormat="1" ht="30">
      <c r="A203" s="80" t="s">
        <v>425</v>
      </c>
      <c r="B203" s="81" t="s">
        <v>113</v>
      </c>
      <c r="C203" s="81" t="s">
        <v>421</v>
      </c>
      <c r="D203" s="82" t="s">
        <v>456</v>
      </c>
      <c r="E203" s="68" t="s">
        <v>161</v>
      </c>
      <c r="F203" s="68">
        <v>41.8</v>
      </c>
      <c r="G203" s="69"/>
      <c r="H203" s="83"/>
      <c r="I203" s="69"/>
      <c r="J203" s="69"/>
    </row>
    <row r="204" spans="1:10" customFormat="1" ht="30">
      <c r="A204" s="80" t="s">
        <v>426</v>
      </c>
      <c r="B204" s="81" t="s">
        <v>113</v>
      </c>
      <c r="C204" s="81" t="s">
        <v>209</v>
      </c>
      <c r="D204" s="82" t="s">
        <v>457</v>
      </c>
      <c r="E204" s="68" t="s">
        <v>161</v>
      </c>
      <c r="F204" s="68">
        <v>189</v>
      </c>
      <c r="G204" s="69"/>
      <c r="H204" s="83"/>
      <c r="I204" s="69"/>
      <c r="J204" s="69"/>
    </row>
    <row r="205" spans="1:10" customFormat="1" ht="30">
      <c r="A205" s="80" t="s">
        <v>427</v>
      </c>
      <c r="B205" s="81" t="s">
        <v>113</v>
      </c>
      <c r="C205" s="81" t="s">
        <v>209</v>
      </c>
      <c r="D205" s="82" t="s">
        <v>458</v>
      </c>
      <c r="E205" s="68" t="s">
        <v>161</v>
      </c>
      <c r="F205" s="68">
        <v>254.35</v>
      </c>
      <c r="G205" s="69"/>
      <c r="H205" s="83"/>
      <c r="I205" s="69"/>
      <c r="J205" s="69"/>
    </row>
    <row r="206" spans="1:10" customFormat="1" ht="30">
      <c r="A206" s="80" t="s">
        <v>428</v>
      </c>
      <c r="B206" s="81" t="s">
        <v>113</v>
      </c>
      <c r="C206" s="81" t="s">
        <v>209</v>
      </c>
      <c r="D206" s="82" t="s">
        <v>459</v>
      </c>
      <c r="E206" s="68" t="s">
        <v>161</v>
      </c>
      <c r="F206" s="68">
        <v>68.400000000000006</v>
      </c>
      <c r="G206" s="69"/>
      <c r="H206" s="83"/>
      <c r="I206" s="69"/>
      <c r="J206" s="69"/>
    </row>
    <row r="207" spans="1:10" customFormat="1" ht="30">
      <c r="A207" s="80" t="s">
        <v>429</v>
      </c>
      <c r="B207" s="81" t="s">
        <v>113</v>
      </c>
      <c r="C207" s="81" t="s">
        <v>209</v>
      </c>
      <c r="D207" s="82" t="s">
        <v>460</v>
      </c>
      <c r="E207" s="68" t="s">
        <v>161</v>
      </c>
      <c r="F207" s="68">
        <v>31.2</v>
      </c>
      <c r="G207" s="69"/>
      <c r="H207" s="83"/>
      <c r="I207" s="69"/>
      <c r="J207" s="69"/>
    </row>
    <row r="208" spans="1:10" customFormat="1" ht="30">
      <c r="A208" s="80" t="s">
        <v>430</v>
      </c>
      <c r="B208" s="81" t="s">
        <v>113</v>
      </c>
      <c r="C208" s="81" t="s">
        <v>209</v>
      </c>
      <c r="D208" s="82" t="s">
        <v>461</v>
      </c>
      <c r="E208" s="68" t="s">
        <v>161</v>
      </c>
      <c r="F208" s="68">
        <v>176.75</v>
      </c>
      <c r="G208" s="69"/>
      <c r="H208" s="83"/>
      <c r="I208" s="69"/>
      <c r="J208" s="69"/>
    </row>
    <row r="209" spans="1:10" customFormat="1" ht="30">
      <c r="A209" s="80" t="s">
        <v>431</v>
      </c>
      <c r="B209" s="81" t="s">
        <v>113</v>
      </c>
      <c r="C209" s="81" t="s">
        <v>209</v>
      </c>
      <c r="D209" s="82" t="s">
        <v>462</v>
      </c>
      <c r="E209" s="68" t="s">
        <v>161</v>
      </c>
      <c r="F209" s="68">
        <v>64.599999999999994</v>
      </c>
      <c r="G209" s="69"/>
      <c r="H209" s="83"/>
      <c r="I209" s="69"/>
      <c r="J209" s="69"/>
    </row>
    <row r="210" spans="1:10" customFormat="1">
      <c r="A210" s="75" t="s">
        <v>432</v>
      </c>
      <c r="B210" s="76" t="s">
        <v>16</v>
      </c>
      <c r="C210" s="76" t="s">
        <v>16</v>
      </c>
      <c r="D210" s="76" t="s">
        <v>433</v>
      </c>
      <c r="E210" s="64" t="s">
        <v>16</v>
      </c>
      <c r="F210" s="64"/>
      <c r="G210" s="66"/>
      <c r="H210" s="66"/>
      <c r="I210" s="66"/>
      <c r="J210" s="66"/>
    </row>
    <row r="211" spans="1:10" customFormat="1" ht="30">
      <c r="A211" s="80" t="s">
        <v>434</v>
      </c>
      <c r="B211" s="81" t="s">
        <v>11</v>
      </c>
      <c r="C211" s="81" t="s">
        <v>216</v>
      </c>
      <c r="D211" s="82" t="s">
        <v>217</v>
      </c>
      <c r="E211" s="68" t="s">
        <v>19</v>
      </c>
      <c r="F211" s="68">
        <v>4</v>
      </c>
      <c r="G211" s="69"/>
      <c r="H211" s="83"/>
      <c r="I211" s="69"/>
      <c r="J211" s="69"/>
    </row>
    <row r="212" spans="1:10" customFormat="1" ht="30">
      <c r="A212" s="80" t="s">
        <v>435</v>
      </c>
      <c r="B212" s="81" t="s">
        <v>11</v>
      </c>
      <c r="C212" s="81" t="s">
        <v>436</v>
      </c>
      <c r="D212" s="82" t="s">
        <v>437</v>
      </c>
      <c r="E212" s="68" t="s">
        <v>19</v>
      </c>
      <c r="F212" s="68">
        <v>12</v>
      </c>
      <c r="G212" s="69"/>
      <c r="H212" s="83"/>
      <c r="I212" s="69"/>
      <c r="J212" s="69"/>
    </row>
    <row r="213" spans="1:10" customFormat="1">
      <c r="A213" s="56"/>
      <c r="B213" s="57" t="s">
        <v>16</v>
      </c>
      <c r="C213" s="57" t="s">
        <v>16</v>
      </c>
      <c r="D213" s="57" t="s">
        <v>206</v>
      </c>
      <c r="E213" s="58" t="s">
        <v>16</v>
      </c>
      <c r="F213" s="59"/>
      <c r="G213" s="60"/>
      <c r="H213" s="61"/>
      <c r="I213" s="62"/>
      <c r="J213" s="63">
        <f>SUM(J6,J15,J40,J72,J100,J131,J178)</f>
        <v>0</v>
      </c>
    </row>
    <row r="214" spans="1:10" s="2" customFormat="1">
      <c r="A214" s="46"/>
      <c r="J214" s="47"/>
    </row>
    <row r="215" spans="1:10">
      <c r="A215" s="20"/>
      <c r="B215" s="9"/>
      <c r="C215" s="9"/>
      <c r="D215" s="9"/>
      <c r="E215" s="9"/>
      <c r="F215" s="9"/>
      <c r="G215" s="9"/>
      <c r="H215" s="9"/>
      <c r="I215" s="9"/>
      <c r="J215" s="10"/>
    </row>
    <row r="216" spans="1:10">
      <c r="A216" s="20"/>
      <c r="B216" s="9"/>
      <c r="C216" s="9"/>
      <c r="D216" s="9"/>
      <c r="E216" s="9"/>
      <c r="F216" s="9"/>
      <c r="G216" s="9"/>
      <c r="H216" s="9"/>
      <c r="I216" s="9"/>
      <c r="J216" s="10"/>
    </row>
    <row r="217" spans="1:10">
      <c r="A217" s="20"/>
      <c r="B217" s="9"/>
      <c r="C217" s="9"/>
      <c r="D217" s="9"/>
      <c r="E217" s="9"/>
      <c r="F217" s="9"/>
      <c r="G217" s="9"/>
      <c r="H217" s="9"/>
      <c r="I217" s="9"/>
      <c r="J217" s="10"/>
    </row>
    <row r="218" spans="1:10">
      <c r="A218" s="20" t="s">
        <v>439</v>
      </c>
      <c r="B218" s="9"/>
      <c r="C218" s="9"/>
      <c r="D218" s="9"/>
      <c r="E218" s="9"/>
      <c r="F218" s="9"/>
      <c r="G218" s="9"/>
      <c r="H218" s="9"/>
      <c r="I218" s="9"/>
      <c r="J218" s="10"/>
    </row>
    <row r="219" spans="1:10">
      <c r="A219" s="21" t="s">
        <v>15</v>
      </c>
      <c r="B219" s="9" t="s">
        <v>468</v>
      </c>
      <c r="C219" s="9"/>
      <c r="D219" s="9"/>
      <c r="E219" s="9"/>
      <c r="F219" s="9"/>
      <c r="G219" s="9"/>
      <c r="H219" s="9"/>
      <c r="I219" s="9"/>
      <c r="J219" s="10"/>
    </row>
    <row r="220" spans="1:10">
      <c r="A220" s="21"/>
      <c r="B220" s="9"/>
      <c r="C220" s="9"/>
      <c r="D220" s="9"/>
      <c r="E220" s="9"/>
      <c r="F220" s="9"/>
      <c r="G220" s="9"/>
      <c r="H220" s="9"/>
      <c r="I220" s="9"/>
      <c r="J220" s="10"/>
    </row>
    <row r="221" spans="1:10">
      <c r="A221" s="21"/>
      <c r="B221" s="9"/>
      <c r="C221" s="9"/>
      <c r="D221" s="9"/>
      <c r="E221" s="9"/>
      <c r="F221" s="9"/>
      <c r="G221" s="9"/>
      <c r="H221" s="9"/>
      <c r="I221" s="9"/>
      <c r="J221" s="10"/>
    </row>
    <row r="222" spans="1:10">
      <c r="A222" s="20"/>
      <c r="B222" s="9"/>
      <c r="C222" s="9"/>
      <c r="D222" s="9"/>
      <c r="E222" s="9"/>
      <c r="F222" s="9"/>
      <c r="G222" s="9"/>
      <c r="H222" s="9"/>
      <c r="I222" s="9"/>
      <c r="J222" s="10"/>
    </row>
    <row r="223" spans="1:10">
      <c r="A223" s="20"/>
      <c r="B223" s="9"/>
      <c r="C223" s="9"/>
      <c r="D223" s="9"/>
      <c r="E223" s="9"/>
      <c r="F223" s="9"/>
      <c r="G223" s="9"/>
      <c r="H223" s="9"/>
      <c r="I223" s="9"/>
      <c r="J223" s="10"/>
    </row>
    <row r="224" spans="1:10">
      <c r="A224" s="21"/>
      <c r="B224" s="7"/>
      <c r="C224" s="7"/>
      <c r="D224" s="7"/>
      <c r="E224" s="7"/>
      <c r="F224" s="7"/>
      <c r="G224" s="7"/>
      <c r="H224" s="7"/>
      <c r="I224" s="7"/>
      <c r="J224" s="10"/>
    </row>
    <row r="225" spans="1:10">
      <c r="A225" s="20"/>
      <c r="B225" s="9"/>
      <c r="C225" s="9"/>
      <c r="D225" s="9"/>
      <c r="E225" s="9"/>
      <c r="F225" s="9"/>
      <c r="G225" s="9"/>
      <c r="H225" s="9"/>
      <c r="I225" s="9"/>
      <c r="J225" s="13"/>
    </row>
    <row r="226" spans="1:10">
      <c r="A226" s="49"/>
      <c r="B226" s="11"/>
      <c r="C226" s="11"/>
      <c r="D226" s="11"/>
      <c r="E226" s="11"/>
      <c r="F226" s="11"/>
      <c r="G226" s="11"/>
      <c r="H226" s="11"/>
      <c r="I226" s="11"/>
      <c r="J226" s="12"/>
    </row>
    <row r="227" spans="1:10">
      <c r="A227" s="20"/>
      <c r="B227" s="9"/>
      <c r="C227" s="9"/>
      <c r="D227" s="9"/>
      <c r="E227" s="9"/>
      <c r="F227" s="9"/>
      <c r="G227" s="9"/>
      <c r="H227" s="9"/>
      <c r="I227" s="9"/>
      <c r="J227" s="13"/>
    </row>
    <row r="228" spans="1:10">
      <c r="A228" s="50"/>
      <c r="B228" s="14"/>
      <c r="C228" s="14"/>
      <c r="D228" s="14"/>
      <c r="E228" s="14"/>
      <c r="F228" s="14"/>
      <c r="G228" s="14"/>
      <c r="H228" s="14"/>
      <c r="I228" s="14"/>
      <c r="J228" s="15"/>
    </row>
    <row r="229" spans="1:10">
      <c r="B229" s="4"/>
      <c r="C229" s="4"/>
      <c r="D229" s="4"/>
      <c r="E229" s="4"/>
      <c r="F229" s="4"/>
      <c r="G229" s="4"/>
      <c r="H229" s="4"/>
      <c r="I229" s="4"/>
      <c r="J229" s="4"/>
    </row>
  </sheetData>
  <autoFilter ref="A4:J213">
    <filterColumn colId="6" showButton="0"/>
    <filterColumn colId="8" showButton="0"/>
  </autoFilter>
  <mergeCells count="10">
    <mergeCell ref="A1:D1"/>
    <mergeCell ref="I1:J2"/>
    <mergeCell ref="A4:A5"/>
    <mergeCell ref="B4:B5"/>
    <mergeCell ref="C4:C5"/>
    <mergeCell ref="D4:D5"/>
    <mergeCell ref="E4:E5"/>
    <mergeCell ref="F4:F5"/>
    <mergeCell ref="G4:H4"/>
    <mergeCell ref="I4:J4"/>
  </mergeCells>
  <phoneticPr fontId="10" type="noConversion"/>
  <printOptions horizontalCentered="1"/>
  <pageMargins left="0.51181102362204722" right="0.51181102362204722" top="0.78740157480314965" bottom="0.78740157480314965" header="0.31496062992125984" footer="0.31496062992125984"/>
  <pageSetup paperSize="9" scale="59" fitToHeight="0" orientation="landscape" r:id="rId1"/>
  <rowBreaks count="1" manualBreakCount="1">
    <brk id="19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AB73"/>
  <sheetViews>
    <sheetView showGridLines="0" tabSelected="1" zoomScale="85" zoomScaleNormal="85" zoomScaleSheetLayoutView="100" workbookViewId="0">
      <selection activeCell="D13" sqref="D13"/>
    </sheetView>
  </sheetViews>
  <sheetFormatPr defaultColWidth="9.140625" defaultRowHeight="15"/>
  <cols>
    <col min="1" max="1" width="13.7109375" style="4" customWidth="1"/>
    <col min="2" max="2" width="46.85546875" style="4" customWidth="1"/>
    <col min="3" max="3" width="7.85546875" style="4" bestFit="1" customWidth="1"/>
    <col min="4" max="4" width="14.7109375" style="4" customWidth="1"/>
    <col min="5" max="5" width="7.85546875" style="4" bestFit="1" customWidth="1"/>
    <col min="6" max="6" width="15.28515625" style="4" customWidth="1"/>
    <col min="7" max="7" width="7.85546875" style="4" bestFit="1" customWidth="1"/>
    <col min="8" max="8" width="15.7109375" style="4" bestFit="1" customWidth="1"/>
    <col min="9" max="9" width="7.85546875" style="4" bestFit="1" customWidth="1"/>
    <col min="10" max="10" width="15.7109375" style="4" bestFit="1" customWidth="1"/>
    <col min="11" max="11" width="8" style="4" bestFit="1" customWidth="1"/>
    <col min="12" max="12" width="15.7109375" style="4" bestFit="1" customWidth="1"/>
    <col min="13" max="13" width="8" style="4" bestFit="1" customWidth="1"/>
    <col min="14" max="14" width="15.7109375" style="4" bestFit="1" customWidth="1"/>
    <col min="15" max="15" width="8" style="4" bestFit="1" customWidth="1"/>
    <col min="16" max="16" width="15.7109375" style="4" bestFit="1" customWidth="1"/>
    <col min="17" max="17" width="8" style="4" bestFit="1" customWidth="1"/>
    <col min="18" max="18" width="15.7109375" style="4" bestFit="1" customWidth="1"/>
    <col min="19" max="19" width="8" style="4" bestFit="1" customWidth="1"/>
    <col min="20" max="20" width="15.7109375" style="4" bestFit="1" customWidth="1"/>
    <col min="21" max="21" width="8" style="4" bestFit="1" customWidth="1"/>
    <col min="22" max="22" width="15.7109375" style="4" bestFit="1" customWidth="1"/>
    <col min="23" max="23" width="8.28515625" style="4" bestFit="1" customWidth="1"/>
    <col min="24" max="24" width="15.7109375" style="4" bestFit="1" customWidth="1"/>
    <col min="25" max="51" width="25.140625" style="4" customWidth="1"/>
    <col min="52" max="16384" width="9.140625" style="4"/>
  </cols>
  <sheetData>
    <row r="1" spans="1:28" ht="16.5" customHeight="1">
      <c r="A1" s="108" t="s">
        <v>8</v>
      </c>
      <c r="B1" s="108"/>
      <c r="C1" s="108"/>
      <c r="D1" s="108"/>
      <c r="E1" s="108"/>
      <c r="F1" s="108"/>
      <c r="G1" s="108"/>
      <c r="H1" s="115"/>
      <c r="I1" s="51"/>
      <c r="J1" s="48"/>
      <c r="K1" s="48"/>
      <c r="L1" s="48"/>
      <c r="M1" s="48"/>
      <c r="N1" s="48"/>
      <c r="O1" s="48"/>
      <c r="P1" s="48"/>
      <c r="Q1" s="48"/>
      <c r="R1" s="48"/>
      <c r="S1" s="48"/>
      <c r="T1" s="48"/>
      <c r="U1" s="48"/>
      <c r="V1" s="48"/>
      <c r="W1" s="48"/>
      <c r="X1" s="48"/>
    </row>
    <row r="2" spans="1:28" ht="16.5" customHeight="1">
      <c r="A2" s="30"/>
      <c r="B2" s="31"/>
      <c r="C2" s="30"/>
      <c r="D2" s="30"/>
      <c r="E2" s="30"/>
      <c r="F2" s="30"/>
      <c r="G2" s="30"/>
      <c r="H2" s="30"/>
      <c r="I2" s="55"/>
      <c r="J2" s="30"/>
      <c r="K2" s="48"/>
      <c r="L2" s="48"/>
      <c r="M2" s="48"/>
      <c r="N2" s="48"/>
      <c r="O2" s="48"/>
      <c r="P2" s="48"/>
      <c r="Q2" s="48"/>
      <c r="R2" s="48"/>
      <c r="S2" s="48"/>
      <c r="T2" s="48"/>
      <c r="U2" s="48"/>
      <c r="V2" s="48"/>
      <c r="W2" s="48"/>
      <c r="X2" s="48"/>
    </row>
    <row r="3" spans="1:28" ht="16.5" customHeight="1">
      <c r="A3" s="96"/>
      <c r="B3" s="96"/>
      <c r="C3" s="96"/>
      <c r="D3" s="96"/>
      <c r="E3" s="96"/>
      <c r="F3" s="96"/>
      <c r="G3" s="96"/>
      <c r="H3" s="96"/>
      <c r="I3" s="96"/>
      <c r="J3" s="96"/>
      <c r="K3" s="96"/>
      <c r="L3" s="96"/>
      <c r="M3" s="96"/>
      <c r="N3" s="96"/>
      <c r="O3" s="96"/>
      <c r="P3" s="96"/>
      <c r="Q3" s="96"/>
      <c r="R3" s="96"/>
      <c r="S3" s="96"/>
      <c r="T3" s="96"/>
      <c r="U3" s="96"/>
      <c r="V3" s="96"/>
      <c r="W3" s="96"/>
      <c r="X3" s="96"/>
    </row>
    <row r="4" spans="1:28" ht="17.25" customHeight="1">
      <c r="A4" s="3" t="s">
        <v>0</v>
      </c>
      <c r="B4" s="3" t="s">
        <v>2</v>
      </c>
      <c r="C4" s="88" t="s">
        <v>219</v>
      </c>
      <c r="D4" s="89"/>
      <c r="E4" s="89"/>
      <c r="F4" s="89"/>
      <c r="G4" s="89"/>
      <c r="H4" s="89"/>
      <c r="I4" s="89"/>
      <c r="J4" s="89"/>
      <c r="K4" s="89"/>
      <c r="L4" s="90"/>
      <c r="M4" s="89"/>
      <c r="N4" s="90"/>
      <c r="O4" s="89"/>
      <c r="P4" s="90"/>
      <c r="Q4" s="89"/>
      <c r="R4" s="90"/>
      <c r="S4" s="89"/>
      <c r="T4" s="90"/>
      <c r="U4" s="89"/>
      <c r="V4" s="90"/>
      <c r="W4" s="3" t="s">
        <v>5</v>
      </c>
      <c r="X4" s="3"/>
    </row>
    <row r="5" spans="1:28" ht="17.25" customHeight="1">
      <c r="A5" s="3"/>
      <c r="B5" s="3"/>
      <c r="C5" s="113" t="s">
        <v>440</v>
      </c>
      <c r="D5" s="114"/>
      <c r="E5" s="113" t="s">
        <v>441</v>
      </c>
      <c r="F5" s="114"/>
      <c r="G5" s="113" t="s">
        <v>442</v>
      </c>
      <c r="H5" s="114"/>
      <c r="I5" s="113" t="s">
        <v>443</v>
      </c>
      <c r="J5" s="114"/>
      <c r="K5" s="113" t="s">
        <v>444</v>
      </c>
      <c r="L5" s="114"/>
      <c r="M5" s="113" t="s">
        <v>469</v>
      </c>
      <c r="N5" s="114"/>
      <c r="O5" s="113" t="s">
        <v>470</v>
      </c>
      <c r="P5" s="114"/>
      <c r="Q5" s="113" t="s">
        <v>471</v>
      </c>
      <c r="R5" s="114"/>
      <c r="S5" s="113" t="s">
        <v>472</v>
      </c>
      <c r="T5" s="114"/>
      <c r="U5" s="113" t="s">
        <v>473</v>
      </c>
      <c r="V5" s="114"/>
      <c r="W5" s="3"/>
      <c r="X5" s="3"/>
    </row>
    <row r="6" spans="1:28" ht="17.25" customHeight="1">
      <c r="A6" s="3"/>
      <c r="B6" s="3"/>
      <c r="C6" s="23" t="s">
        <v>4</v>
      </c>
      <c r="D6" s="23" t="s">
        <v>14</v>
      </c>
      <c r="E6" s="23" t="s">
        <v>4</v>
      </c>
      <c r="F6" s="23" t="s">
        <v>14</v>
      </c>
      <c r="G6" s="23" t="s">
        <v>4</v>
      </c>
      <c r="H6" s="23" t="s">
        <v>14</v>
      </c>
      <c r="I6" s="23" t="s">
        <v>4</v>
      </c>
      <c r="J6" s="23" t="s">
        <v>14</v>
      </c>
      <c r="K6" s="23" t="s">
        <v>4</v>
      </c>
      <c r="L6" s="23" t="s">
        <v>14</v>
      </c>
      <c r="M6" s="23" t="s">
        <v>4</v>
      </c>
      <c r="N6" s="23" t="s">
        <v>14</v>
      </c>
      <c r="O6" s="23" t="s">
        <v>4</v>
      </c>
      <c r="P6" s="23" t="s">
        <v>14</v>
      </c>
      <c r="Q6" s="23" t="s">
        <v>4</v>
      </c>
      <c r="R6" s="23" t="s">
        <v>14</v>
      </c>
      <c r="S6" s="23" t="s">
        <v>4</v>
      </c>
      <c r="T6" s="23" t="s">
        <v>14</v>
      </c>
      <c r="U6" s="23" t="s">
        <v>4</v>
      </c>
      <c r="V6" s="23" t="s">
        <v>14</v>
      </c>
      <c r="W6" s="22" t="s">
        <v>4</v>
      </c>
      <c r="X6" s="22" t="s">
        <v>14</v>
      </c>
    </row>
    <row r="7" spans="1:28">
      <c r="A7" s="92" t="s">
        <v>15</v>
      </c>
      <c r="B7" s="87" t="str">
        <f>VLOOKUP(A7,'Plan Orçamentária'!$1:$1048576,4,FALSE)</f>
        <v>Mobilização e serviços técnicos</v>
      </c>
      <c r="C7" s="24">
        <v>0.15</v>
      </c>
      <c r="D7" s="25">
        <f>ROUND($X7*C7,2)</f>
        <v>0</v>
      </c>
      <c r="E7" s="24">
        <v>0.1</v>
      </c>
      <c r="F7" s="25">
        <f>ROUND($X7*E7,2)</f>
        <v>0</v>
      </c>
      <c r="G7" s="24">
        <v>0.1</v>
      </c>
      <c r="H7" s="25">
        <f>ROUND($X7*G7,2)</f>
        <v>0</v>
      </c>
      <c r="I7" s="24">
        <v>0.1</v>
      </c>
      <c r="J7" s="25">
        <f>$X7*I7</f>
        <v>0</v>
      </c>
      <c r="K7" s="24">
        <v>0.1</v>
      </c>
      <c r="L7" s="25">
        <f>$X7*K7</f>
        <v>0</v>
      </c>
      <c r="M7" s="24">
        <v>0.1</v>
      </c>
      <c r="N7" s="25">
        <f>$X7*M7</f>
        <v>0</v>
      </c>
      <c r="O7" s="24">
        <v>0.1</v>
      </c>
      <c r="P7" s="25">
        <f>$X7*O7</f>
        <v>0</v>
      </c>
      <c r="Q7" s="24">
        <v>0.1</v>
      </c>
      <c r="R7" s="25">
        <f>$X7*Q7</f>
        <v>0</v>
      </c>
      <c r="S7" s="24">
        <v>0.1</v>
      </c>
      <c r="T7" s="25">
        <f>$X7*S7</f>
        <v>0</v>
      </c>
      <c r="U7" s="24">
        <v>0.05</v>
      </c>
      <c r="V7" s="25">
        <f>$X7*U7</f>
        <v>0</v>
      </c>
      <c r="W7" s="93">
        <f>SUM(,M7,K7,I7,O7,G7,E7,C7,Q7,S7,U7)</f>
        <v>1</v>
      </c>
      <c r="X7" s="25">
        <f>VLOOKUP(A7,'Plan Orçamentária'!$1:$1048576,10,FALSE)</f>
        <v>0</v>
      </c>
      <c r="Y7" s="116"/>
      <c r="Z7" s="5"/>
      <c r="AA7" s="6"/>
      <c r="AB7" s="5"/>
    </row>
    <row r="8" spans="1:28" ht="5.0999999999999996" customHeight="1">
      <c r="A8" s="92"/>
      <c r="B8" s="87"/>
      <c r="C8" s="26"/>
      <c r="D8" s="26"/>
      <c r="E8" s="26"/>
      <c r="F8" s="26"/>
      <c r="G8" s="26"/>
      <c r="H8" s="26"/>
      <c r="I8" s="26"/>
      <c r="J8" s="26"/>
      <c r="K8" s="26"/>
      <c r="L8" s="26"/>
      <c r="M8" s="26"/>
      <c r="N8" s="26"/>
      <c r="O8" s="26"/>
      <c r="P8" s="26"/>
      <c r="Q8" s="26"/>
      <c r="R8" s="26"/>
      <c r="S8" s="26"/>
      <c r="T8" s="26"/>
      <c r="U8" s="26"/>
      <c r="V8" s="26"/>
      <c r="W8" s="93"/>
      <c r="X8" s="25"/>
      <c r="Y8" s="116"/>
      <c r="AB8" s="5"/>
    </row>
    <row r="9" spans="1:28" ht="23.25" customHeight="1">
      <c r="A9" s="92" t="s">
        <v>20</v>
      </c>
      <c r="B9" s="87" t="str">
        <f>VLOOKUP(A9,'Plan Orçamentária'!$1:$1048576,4,FALSE)</f>
        <v>Audiência 04 (4ªAJME)</v>
      </c>
      <c r="C9" s="24"/>
      <c r="D9" s="25">
        <f>$X9*C9</f>
        <v>0</v>
      </c>
      <c r="E9" s="24"/>
      <c r="F9" s="25">
        <f>$X9*E9</f>
        <v>0</v>
      </c>
      <c r="G9" s="24">
        <v>0.5</v>
      </c>
      <c r="H9" s="25">
        <f>$X9*G9</f>
        <v>0</v>
      </c>
      <c r="I9" s="24">
        <v>0.5</v>
      </c>
      <c r="J9" s="25">
        <f>$X9*I9</f>
        <v>0</v>
      </c>
      <c r="K9" s="24"/>
      <c r="L9" s="25">
        <f>$X9*K9</f>
        <v>0</v>
      </c>
      <c r="M9" s="24"/>
      <c r="N9" s="25">
        <f>$X9*M9</f>
        <v>0</v>
      </c>
      <c r="O9" s="24"/>
      <c r="P9" s="25">
        <f>$X9*O9</f>
        <v>0</v>
      </c>
      <c r="Q9" s="24"/>
      <c r="R9" s="25">
        <f>$X9*Q9</f>
        <v>0</v>
      </c>
      <c r="S9" s="24"/>
      <c r="T9" s="25">
        <f>$X9*S9</f>
        <v>0</v>
      </c>
      <c r="U9" s="24"/>
      <c r="V9" s="25">
        <f>$X9*U9</f>
        <v>0</v>
      </c>
      <c r="W9" s="93">
        <f>SUM(,M9,K9,I9,O9,G9,E9,C9,Q9,S9,U9)</f>
        <v>1</v>
      </c>
      <c r="X9" s="25">
        <f>VLOOKUP(A9,'Plan Orçamentária'!$1:$1048576,10,FALSE)</f>
        <v>0</v>
      </c>
      <c r="Y9" s="116"/>
      <c r="Z9" s="5"/>
      <c r="AA9" s="6"/>
      <c r="AB9" s="5"/>
    </row>
    <row r="10" spans="1:28" ht="5.0999999999999996" customHeight="1">
      <c r="A10" s="92"/>
      <c r="B10" s="87"/>
      <c r="C10" s="26"/>
      <c r="D10" s="26"/>
      <c r="E10" s="26"/>
      <c r="F10" s="26"/>
      <c r="G10" s="26"/>
      <c r="H10" s="26"/>
      <c r="I10" s="26"/>
      <c r="J10" s="26"/>
      <c r="K10" s="26"/>
      <c r="L10" s="26"/>
      <c r="M10" s="26"/>
      <c r="N10" s="26"/>
      <c r="O10" s="26"/>
      <c r="P10" s="26"/>
      <c r="Q10" s="26"/>
      <c r="R10" s="26"/>
      <c r="S10" s="26"/>
      <c r="T10" s="26"/>
      <c r="U10" s="26"/>
      <c r="V10" s="26"/>
      <c r="W10" s="93"/>
      <c r="X10" s="25"/>
      <c r="Y10" s="116"/>
      <c r="AA10" s="6"/>
      <c r="AB10" s="5"/>
    </row>
    <row r="11" spans="1:28">
      <c r="A11" s="92" t="s">
        <v>28</v>
      </c>
      <c r="B11" s="87" t="str">
        <f>VLOOKUP(A11,'Plan Orçamentária'!$1:$1048576,4,FALSE)</f>
        <v>Audiência 01 (1ªAJME)</v>
      </c>
      <c r="C11" s="24"/>
      <c r="D11" s="25">
        <f>$X11*C11</f>
        <v>0</v>
      </c>
      <c r="E11" s="24"/>
      <c r="F11" s="25">
        <f>$X11*E11</f>
        <v>0</v>
      </c>
      <c r="G11" s="24"/>
      <c r="H11" s="25">
        <f>$X11*G11</f>
        <v>0</v>
      </c>
      <c r="I11" s="24"/>
      <c r="J11" s="25">
        <f>$X11*I11</f>
        <v>0</v>
      </c>
      <c r="K11" s="24">
        <v>0.5</v>
      </c>
      <c r="L11" s="25">
        <f>$X11*K11</f>
        <v>0</v>
      </c>
      <c r="M11" s="24">
        <v>0.5</v>
      </c>
      <c r="N11" s="25">
        <f>$X11*M11</f>
        <v>0</v>
      </c>
      <c r="O11" s="24"/>
      <c r="P11" s="25">
        <f>$X11*O11</f>
        <v>0</v>
      </c>
      <c r="Q11" s="24"/>
      <c r="R11" s="25">
        <f>$X11*Q11</f>
        <v>0</v>
      </c>
      <c r="S11" s="24"/>
      <c r="T11" s="25">
        <f>$X11*S11</f>
        <v>0</v>
      </c>
      <c r="U11" s="24"/>
      <c r="V11" s="25">
        <f>$X11*U11</f>
        <v>0</v>
      </c>
      <c r="W11" s="93">
        <f>SUM(,M11,K11,I11,O11,G11,E11,C11,Q11,S11,U11)</f>
        <v>1</v>
      </c>
      <c r="X11" s="25">
        <f>VLOOKUP(A11,'Plan Orçamentária'!$1:$1048576,10,FALSE)</f>
        <v>0</v>
      </c>
      <c r="Y11" s="116"/>
      <c r="Z11" s="5"/>
      <c r="AA11" s="6"/>
      <c r="AB11" s="5"/>
    </row>
    <row r="12" spans="1:28" ht="5.0999999999999996" customHeight="1">
      <c r="A12" s="92"/>
      <c r="B12" s="87"/>
      <c r="C12" s="26"/>
      <c r="D12" s="26"/>
      <c r="E12" s="26"/>
      <c r="F12" s="26"/>
      <c r="G12" s="26"/>
      <c r="H12" s="26"/>
      <c r="I12" s="26"/>
      <c r="J12" s="26"/>
      <c r="K12" s="26"/>
      <c r="L12" s="26"/>
      <c r="M12" s="26"/>
      <c r="N12" s="26"/>
      <c r="O12" s="26"/>
      <c r="P12" s="26"/>
      <c r="Q12" s="26"/>
      <c r="R12" s="26"/>
      <c r="S12" s="26"/>
      <c r="T12" s="26"/>
      <c r="U12" s="26"/>
      <c r="V12" s="26"/>
      <c r="W12" s="93"/>
      <c r="X12" s="25"/>
      <c r="Y12" s="116"/>
      <c r="AA12" s="6"/>
      <c r="AB12" s="5"/>
    </row>
    <row r="13" spans="1:28">
      <c r="A13" s="92" t="s">
        <v>35</v>
      </c>
      <c r="B13" s="87" t="str">
        <f>VLOOKUP(A13,'Plan Orçamentária'!$1:$1048576,4,FALSE)</f>
        <v>Audiência 02 (2ªAJME)</v>
      </c>
      <c r="C13" s="24"/>
      <c r="D13" s="25">
        <f>$X13*C13</f>
        <v>0</v>
      </c>
      <c r="E13" s="24"/>
      <c r="F13" s="25">
        <f>$X13*E13</f>
        <v>0</v>
      </c>
      <c r="G13" s="24"/>
      <c r="H13" s="25">
        <f>$X13*G13</f>
        <v>0</v>
      </c>
      <c r="I13" s="24"/>
      <c r="J13" s="25">
        <f>$X13*I13</f>
        <v>0</v>
      </c>
      <c r="K13" s="24"/>
      <c r="L13" s="25">
        <f>$X13*K13</f>
        <v>0</v>
      </c>
      <c r="M13" s="24"/>
      <c r="N13" s="25">
        <f>$X13*M13</f>
        <v>0</v>
      </c>
      <c r="O13" s="24">
        <v>0.5</v>
      </c>
      <c r="P13" s="25">
        <f>$X13*O13</f>
        <v>0</v>
      </c>
      <c r="Q13" s="24">
        <v>0.5</v>
      </c>
      <c r="R13" s="25">
        <f>$X13*Q13</f>
        <v>0</v>
      </c>
      <c r="S13" s="24"/>
      <c r="T13" s="25">
        <f>$X13*S13</f>
        <v>0</v>
      </c>
      <c r="U13" s="24"/>
      <c r="V13" s="25">
        <f>$X13*U13</f>
        <v>0</v>
      </c>
      <c r="W13" s="93">
        <f>SUM(,M13,K13,I13,O13,G13,E13,C13,Q13,S13,U13)</f>
        <v>1</v>
      </c>
      <c r="X13" s="25">
        <f>VLOOKUP(A13,'Plan Orçamentária'!$1:$1048576,10,FALSE)</f>
        <v>0</v>
      </c>
      <c r="Y13" s="116"/>
      <c r="Z13" s="5"/>
      <c r="AA13" s="6"/>
      <c r="AB13" s="5"/>
    </row>
    <row r="14" spans="1:28" ht="5.0999999999999996" customHeight="1">
      <c r="A14" s="92"/>
      <c r="B14" s="87"/>
      <c r="C14" s="26"/>
      <c r="D14" s="26"/>
      <c r="E14" s="26"/>
      <c r="F14" s="26"/>
      <c r="G14" s="26"/>
      <c r="H14" s="26"/>
      <c r="I14" s="26"/>
      <c r="J14" s="26"/>
      <c r="K14" s="26"/>
      <c r="L14" s="26"/>
      <c r="M14" s="26"/>
      <c r="N14" s="26"/>
      <c r="O14" s="26"/>
      <c r="P14" s="26"/>
      <c r="Q14" s="26"/>
      <c r="R14" s="26"/>
      <c r="S14" s="26"/>
      <c r="T14" s="26"/>
      <c r="U14" s="26"/>
      <c r="V14" s="26"/>
      <c r="W14" s="93"/>
      <c r="X14" s="25"/>
      <c r="Y14" s="116"/>
      <c r="AA14" s="6"/>
      <c r="AB14" s="5"/>
    </row>
    <row r="15" spans="1:28">
      <c r="A15" s="91" t="s">
        <v>40</v>
      </c>
      <c r="B15" s="87" t="str">
        <f>VLOOKUP(A15,'Plan Orçamentária'!$1:$1048576,4,FALSE)</f>
        <v>Audiência 03 (3ªAJME)</v>
      </c>
      <c r="C15" s="24"/>
      <c r="D15" s="25">
        <f>$X15*C15</f>
        <v>0</v>
      </c>
      <c r="E15" s="24"/>
      <c r="F15" s="25">
        <f>$X15*E15</f>
        <v>0</v>
      </c>
      <c r="G15" s="24"/>
      <c r="H15" s="25">
        <f>$X15*G15</f>
        <v>0</v>
      </c>
      <c r="I15" s="24"/>
      <c r="J15" s="25">
        <f>$X15*I15</f>
        <v>0</v>
      </c>
      <c r="K15" s="24"/>
      <c r="L15" s="25">
        <f>$X15*K15</f>
        <v>0</v>
      </c>
      <c r="M15" s="24"/>
      <c r="N15" s="25">
        <f>$X15*M15</f>
        <v>0</v>
      </c>
      <c r="O15" s="24"/>
      <c r="P15" s="25">
        <f>$X15*O15</f>
        <v>0</v>
      </c>
      <c r="Q15" s="24"/>
      <c r="R15" s="25">
        <f>$X15*Q15</f>
        <v>0</v>
      </c>
      <c r="S15" s="24">
        <v>0.5</v>
      </c>
      <c r="T15" s="25">
        <f>$X15*S15</f>
        <v>0</v>
      </c>
      <c r="U15" s="24">
        <v>0.5</v>
      </c>
      <c r="V15" s="25">
        <f>$X15*U15</f>
        <v>0</v>
      </c>
      <c r="W15" s="93">
        <f>SUM(,M15,K15,I15,O15,G15,E15,C15,Q15,S15,U15)</f>
        <v>1</v>
      </c>
      <c r="X15" s="25">
        <f>VLOOKUP(A15,'Plan Orçamentária'!$1:$1048576,10,FALSE)</f>
        <v>0</v>
      </c>
      <c r="Y15" s="116"/>
      <c r="Z15" s="5"/>
      <c r="AA15" s="6"/>
      <c r="AB15" s="5"/>
    </row>
    <row r="16" spans="1:28" ht="5.0999999999999996" customHeight="1">
      <c r="A16" s="92"/>
      <c r="B16" s="87"/>
      <c r="C16" s="26"/>
      <c r="D16" s="26"/>
      <c r="E16" s="26"/>
      <c r="F16" s="26"/>
      <c r="G16" s="26"/>
      <c r="H16" s="26"/>
      <c r="I16" s="26"/>
      <c r="J16" s="26"/>
      <c r="K16" s="26"/>
      <c r="L16" s="26"/>
      <c r="M16" s="26"/>
      <c r="N16" s="26"/>
      <c r="O16" s="26"/>
      <c r="P16" s="26"/>
      <c r="Q16" s="26"/>
      <c r="R16" s="26"/>
      <c r="S16" s="26"/>
      <c r="T16" s="26"/>
      <c r="U16" s="26"/>
      <c r="V16" s="26"/>
      <c r="W16" s="93"/>
      <c r="X16" s="25"/>
      <c r="Y16" s="116"/>
      <c r="AA16" s="6"/>
      <c r="AB16" s="5"/>
    </row>
    <row r="17" spans="1:28" ht="22.9" customHeight="1">
      <c r="A17" s="91" t="s">
        <v>196</v>
      </c>
      <c r="B17" s="87" t="str">
        <f>VLOOKUP(A17,'Plan Orçamentária'!$1:$1048576,4,FALSE)</f>
        <v>Equipamentos e instalações da áudio e vídeo</v>
      </c>
      <c r="C17" s="24">
        <v>0.33</v>
      </c>
      <c r="D17" s="25">
        <f>$X17*C17</f>
        <v>0</v>
      </c>
      <c r="E17" s="24">
        <v>0.33</v>
      </c>
      <c r="F17" s="25">
        <f>$X17*E17</f>
        <v>0</v>
      </c>
      <c r="G17" s="24">
        <v>0.34</v>
      </c>
      <c r="H17" s="25">
        <f>$X17*G17</f>
        <v>0</v>
      </c>
      <c r="I17" s="24"/>
      <c r="J17" s="25">
        <f>$X17*I17</f>
        <v>0</v>
      </c>
      <c r="K17" s="24"/>
      <c r="L17" s="25">
        <f>$X17*K17</f>
        <v>0</v>
      </c>
      <c r="M17" s="24"/>
      <c r="N17" s="25">
        <f>$X17*M17</f>
        <v>0</v>
      </c>
      <c r="O17" s="24"/>
      <c r="P17" s="25">
        <f>$X17*O17</f>
        <v>0</v>
      </c>
      <c r="Q17" s="24"/>
      <c r="R17" s="25">
        <f>$X17*Q17</f>
        <v>0</v>
      </c>
      <c r="S17" s="24"/>
      <c r="T17" s="25">
        <f>$X17*S17</f>
        <v>0</v>
      </c>
      <c r="U17" s="24"/>
      <c r="V17" s="25">
        <f>$X17*U17</f>
        <v>0</v>
      </c>
      <c r="W17" s="93">
        <f>SUM(,M17,K17,I17,O17,G17,E17,C17,Q17,S17,U17)</f>
        <v>1</v>
      </c>
      <c r="X17" s="25">
        <f>VLOOKUP(A17,'Plan Orçamentária'!$1:$1048576,10,FALSE)</f>
        <v>0</v>
      </c>
      <c r="Y17" s="116"/>
      <c r="Z17" s="5"/>
      <c r="AA17" s="6"/>
      <c r="AB17" s="5"/>
    </row>
    <row r="18" spans="1:28" ht="5.0999999999999996" customHeight="1">
      <c r="A18" s="92"/>
      <c r="B18" s="87"/>
      <c r="C18" s="26"/>
      <c r="D18" s="26"/>
      <c r="E18" s="26"/>
      <c r="F18" s="26"/>
      <c r="G18" s="26"/>
      <c r="H18" s="26"/>
      <c r="I18" s="26"/>
      <c r="J18" s="26"/>
      <c r="K18" s="26"/>
      <c r="L18" s="26"/>
      <c r="M18" s="26"/>
      <c r="N18" s="26"/>
      <c r="O18" s="26"/>
      <c r="P18" s="26"/>
      <c r="Q18" s="26"/>
      <c r="R18" s="26"/>
      <c r="S18" s="26"/>
      <c r="T18" s="26"/>
      <c r="U18" s="26"/>
      <c r="V18" s="26"/>
      <c r="W18" s="93"/>
      <c r="X18" s="93"/>
      <c r="Y18" s="116"/>
      <c r="AA18" s="6"/>
      <c r="AB18" s="5"/>
    </row>
    <row r="19" spans="1:28">
      <c r="A19" s="91" t="s">
        <v>198</v>
      </c>
      <c r="B19" s="87" t="str">
        <f>VLOOKUP(A19,'Plan Orçamentária'!$1:$1048576,4,FALSE)</f>
        <v>ELE.ELE - Instalações elétricas</v>
      </c>
      <c r="C19" s="24"/>
      <c r="D19" s="25">
        <f>ROUND($X19*C19,2)</f>
        <v>0</v>
      </c>
      <c r="E19" s="24"/>
      <c r="F19" s="25">
        <f>ROUND($X19*E19,2)</f>
        <v>0</v>
      </c>
      <c r="G19" s="24">
        <v>0.125</v>
      </c>
      <c r="H19" s="25">
        <f>ROUND($X19*G19,2)</f>
        <v>0</v>
      </c>
      <c r="I19" s="24">
        <v>0.125</v>
      </c>
      <c r="J19" s="25">
        <f>$X19*I19</f>
        <v>0</v>
      </c>
      <c r="K19" s="24">
        <v>0.125</v>
      </c>
      <c r="L19" s="25">
        <f>$X19*K19</f>
        <v>0</v>
      </c>
      <c r="M19" s="24">
        <v>0.125</v>
      </c>
      <c r="N19" s="25">
        <f>$X19*M19</f>
        <v>0</v>
      </c>
      <c r="O19" s="24">
        <v>0.125</v>
      </c>
      <c r="P19" s="25">
        <f>$X19*O19</f>
        <v>0</v>
      </c>
      <c r="Q19" s="24">
        <v>0.125</v>
      </c>
      <c r="R19" s="25">
        <f>$X19*Q19</f>
        <v>0</v>
      </c>
      <c r="S19" s="24">
        <v>0.125</v>
      </c>
      <c r="T19" s="25">
        <f>$X19*S19</f>
        <v>0</v>
      </c>
      <c r="U19" s="24">
        <v>0.125</v>
      </c>
      <c r="V19" s="25">
        <f>$X19*U19</f>
        <v>0</v>
      </c>
      <c r="W19" s="93">
        <f>SUM(,M19,K19,I19,O19,G19,E19,C19,Q19,S19,U19)</f>
        <v>1</v>
      </c>
      <c r="X19" s="25">
        <f>VLOOKUP(A19,'Plan Orçamentária'!$1:$1048576,10,FALSE)</f>
        <v>0</v>
      </c>
      <c r="Y19" s="116"/>
      <c r="Z19" s="5"/>
      <c r="AA19" s="6"/>
      <c r="AB19" s="5"/>
    </row>
    <row r="20" spans="1:28" ht="5.0999999999999996" customHeight="1">
      <c r="A20" s="92"/>
      <c r="B20" s="87"/>
      <c r="C20" s="26"/>
      <c r="D20" s="26"/>
      <c r="E20" s="26"/>
      <c r="F20" s="26"/>
      <c r="G20" s="26"/>
      <c r="H20" s="26"/>
      <c r="I20" s="26"/>
      <c r="J20" s="26"/>
      <c r="K20" s="26"/>
      <c r="L20" s="26"/>
      <c r="M20" s="26"/>
      <c r="N20" s="26"/>
      <c r="O20" s="26"/>
      <c r="P20" s="26"/>
      <c r="Q20" s="26"/>
      <c r="R20" s="26"/>
      <c r="S20" s="26"/>
      <c r="T20" s="26"/>
      <c r="U20" s="26"/>
      <c r="V20" s="26"/>
      <c r="W20" s="93"/>
      <c r="X20" s="93"/>
      <c r="Y20" s="116"/>
      <c r="AA20" s="6"/>
      <c r="AB20" s="5"/>
    </row>
    <row r="21" spans="1:28">
      <c r="A21" s="3" t="s">
        <v>207</v>
      </c>
      <c r="B21" s="3"/>
      <c r="C21" s="54" t="e">
        <f>ROUND(D21/$X$21,4)</f>
        <v>#DIV/0!</v>
      </c>
      <c r="D21" s="27">
        <f>ROUND(SUM(D7:D20),2)</f>
        <v>0</v>
      </c>
      <c r="E21" s="54" t="e">
        <f>ROUND(F21/$X$21,4)</f>
        <v>#DIV/0!</v>
      </c>
      <c r="F21" s="27">
        <f>SUM(F7:F20)</f>
        <v>0</v>
      </c>
      <c r="G21" s="54" t="e">
        <f>ROUND(H21/$X$21,4)</f>
        <v>#DIV/0!</v>
      </c>
      <c r="H21" s="27">
        <f>SUM(H7:H20)</f>
        <v>0</v>
      </c>
      <c r="I21" s="54" t="e">
        <f>ROUND(J21/$X$21,4)</f>
        <v>#DIV/0!</v>
      </c>
      <c r="J21" s="27">
        <f>SUM(J7:J20)</f>
        <v>0</v>
      </c>
      <c r="K21" s="54" t="e">
        <f>ROUND(L21/$X$21,4)</f>
        <v>#DIV/0!</v>
      </c>
      <c r="L21" s="27">
        <f>SUM(L7:L20)</f>
        <v>0</v>
      </c>
      <c r="M21" s="54" t="e">
        <f>ROUND(N21/$X$21,4)</f>
        <v>#DIV/0!</v>
      </c>
      <c r="N21" s="27">
        <f>SUM(N7:N20)</f>
        <v>0</v>
      </c>
      <c r="O21" s="54" t="e">
        <f>ROUND(P21/$X$21,4)</f>
        <v>#DIV/0!</v>
      </c>
      <c r="P21" s="27">
        <f>SUM(P7:P20)</f>
        <v>0</v>
      </c>
      <c r="Q21" s="54" t="e">
        <f>ROUND(R21/$X$21,4)</f>
        <v>#DIV/0!</v>
      </c>
      <c r="R21" s="27">
        <f>SUM(R7:R20)</f>
        <v>0</v>
      </c>
      <c r="S21" s="54" t="e">
        <f>ROUND(T21/$X$21,4)</f>
        <v>#DIV/0!</v>
      </c>
      <c r="T21" s="27">
        <f>SUM(T7:T20)</f>
        <v>0</v>
      </c>
      <c r="U21" s="54" t="e">
        <f>ROUND(V21/$X$21,4)</f>
        <v>#DIV/0!</v>
      </c>
      <c r="V21" s="27">
        <f>SUM(V7:V20)</f>
        <v>0</v>
      </c>
      <c r="W21" s="54"/>
      <c r="X21" s="28">
        <f>SUM(X7,X9,X11,X13,X15,X17,X19)</f>
        <v>0</v>
      </c>
      <c r="AB21" s="5"/>
    </row>
    <row r="22" spans="1:28">
      <c r="A22" s="3" t="s">
        <v>208</v>
      </c>
      <c r="B22" s="3"/>
      <c r="C22" s="54" t="e">
        <f>ROUND(D22/$X$22,4)</f>
        <v>#DIV/0!</v>
      </c>
      <c r="D22" s="29">
        <f>D21</f>
        <v>0</v>
      </c>
      <c r="E22" s="54" t="e">
        <f>ROUND(F22/$X$22,4)</f>
        <v>#DIV/0!</v>
      </c>
      <c r="F22" s="29">
        <f>F21+D22</f>
        <v>0</v>
      </c>
      <c r="G22" s="54" t="e">
        <f>ROUND(H22/$X$22,4)</f>
        <v>#DIV/0!</v>
      </c>
      <c r="H22" s="29">
        <f>H21+F22</f>
        <v>0</v>
      </c>
      <c r="I22" s="54" t="e">
        <f>ROUND(J22/$X$22,4)</f>
        <v>#DIV/0!</v>
      </c>
      <c r="J22" s="29">
        <f>J21+H22</f>
        <v>0</v>
      </c>
      <c r="K22" s="54" t="e">
        <f>ROUND(L22/$X$22,4)</f>
        <v>#DIV/0!</v>
      </c>
      <c r="L22" s="29">
        <f>L21+J22</f>
        <v>0</v>
      </c>
      <c r="M22" s="54" t="e">
        <f>ROUND(N22/$X$22,4)</f>
        <v>#DIV/0!</v>
      </c>
      <c r="N22" s="29">
        <f>N21+L22</f>
        <v>0</v>
      </c>
      <c r="O22" s="54" t="e">
        <f>ROUND(P22/$X$22,4)</f>
        <v>#DIV/0!</v>
      </c>
      <c r="P22" s="29">
        <f>P21+N22</f>
        <v>0</v>
      </c>
      <c r="Q22" s="54" t="e">
        <f>ROUND(R22/$X$22,4)</f>
        <v>#DIV/0!</v>
      </c>
      <c r="R22" s="29">
        <f>R21+P22</f>
        <v>0</v>
      </c>
      <c r="S22" s="54" t="e">
        <f>ROUND(T22/$X$22,4)</f>
        <v>#DIV/0!</v>
      </c>
      <c r="T22" s="29">
        <f>ROUND(T21+R22,2)</f>
        <v>0</v>
      </c>
      <c r="U22" s="54" t="e">
        <f>ROUND(V22/$X$22,4)</f>
        <v>#DIV/0!</v>
      </c>
      <c r="V22" s="29">
        <f>ROUND(V21+T22,2)</f>
        <v>0</v>
      </c>
      <c r="W22" s="54"/>
      <c r="X22" s="28">
        <f>X21</f>
        <v>0</v>
      </c>
      <c r="AB22" s="5"/>
    </row>
    <row r="23" spans="1:28">
      <c r="A23" s="33"/>
      <c r="B23" s="33"/>
      <c r="C23" s="33"/>
      <c r="D23" s="33"/>
      <c r="E23" s="33"/>
      <c r="F23" s="33"/>
      <c r="G23" s="33"/>
      <c r="H23" s="33"/>
      <c r="I23" s="33"/>
      <c r="J23" s="33"/>
      <c r="K23" s="33"/>
      <c r="L23" s="33"/>
      <c r="M23" s="33"/>
      <c r="N23" s="33"/>
      <c r="O23" s="33"/>
      <c r="P23" s="33"/>
      <c r="Q23" s="33"/>
      <c r="R23" s="33"/>
      <c r="S23" s="33"/>
      <c r="T23" s="33"/>
      <c r="U23" s="33"/>
      <c r="V23" s="33"/>
      <c r="W23" s="33"/>
      <c r="X23" s="33"/>
      <c r="AB23" s="5"/>
    </row>
    <row r="24" spans="1:28">
      <c r="A24" s="95">
        <f>'Plan Orçamentária'!J215</f>
        <v>0</v>
      </c>
      <c r="B24" s="95"/>
      <c r="C24" s="95"/>
      <c r="D24" s="95"/>
      <c r="E24" s="95"/>
      <c r="F24" s="95"/>
      <c r="G24" s="95"/>
      <c r="H24" s="95"/>
      <c r="I24" s="95"/>
      <c r="J24" s="95"/>
      <c r="K24" s="95"/>
      <c r="L24" s="95"/>
      <c r="M24" s="95"/>
      <c r="N24" s="95"/>
      <c r="O24" s="95"/>
      <c r="P24" s="95"/>
      <c r="Q24" s="95"/>
      <c r="R24" s="95"/>
      <c r="S24" s="95"/>
      <c r="T24" s="95"/>
      <c r="U24" s="95"/>
      <c r="V24" s="95"/>
      <c r="W24" s="95"/>
      <c r="X24" s="95"/>
      <c r="AB24" s="5"/>
    </row>
    <row r="25" spans="1:28">
      <c r="A25" s="86" t="s">
        <v>439</v>
      </c>
      <c r="B25" s="7"/>
      <c r="C25" s="7"/>
      <c r="D25" s="7"/>
      <c r="E25" s="7"/>
      <c r="F25" s="7"/>
      <c r="G25" s="7"/>
      <c r="H25" s="7"/>
      <c r="I25" s="7"/>
      <c r="J25" s="7"/>
      <c r="K25" s="7"/>
      <c r="L25" s="7"/>
      <c r="M25" s="7"/>
      <c r="N25" s="7"/>
      <c r="O25" s="7"/>
      <c r="P25" s="7"/>
      <c r="Q25" s="7"/>
      <c r="R25" s="7"/>
      <c r="S25" s="7"/>
      <c r="T25" s="7"/>
      <c r="U25" s="7"/>
      <c r="V25" s="7"/>
      <c r="W25" s="7"/>
      <c r="X25" s="7"/>
      <c r="AB25" s="5"/>
    </row>
    <row r="26" spans="1:28">
      <c r="A26" s="7" t="s">
        <v>15</v>
      </c>
      <c r="B26" s="86" t="s">
        <v>446</v>
      </c>
      <c r="C26" s="7"/>
      <c r="D26" s="7"/>
      <c r="E26" s="7"/>
      <c r="F26" s="7"/>
      <c r="G26" s="7"/>
      <c r="H26" s="7"/>
      <c r="I26" s="7"/>
      <c r="J26" s="7"/>
      <c r="K26" s="7"/>
      <c r="L26" s="7"/>
      <c r="M26" s="7"/>
      <c r="N26" s="7"/>
      <c r="O26" s="7"/>
      <c r="P26" s="7"/>
      <c r="Q26" s="7"/>
      <c r="R26" s="7"/>
      <c r="S26" s="7"/>
      <c r="T26" s="7"/>
      <c r="U26" s="7"/>
      <c r="V26" s="7"/>
      <c r="W26" s="7"/>
      <c r="X26" s="7"/>
      <c r="AB26" s="5"/>
    </row>
    <row r="27" spans="1:28">
      <c r="A27" s="7" t="s">
        <v>20</v>
      </c>
      <c r="B27" s="86" t="s">
        <v>445</v>
      </c>
      <c r="C27" s="7"/>
      <c r="D27" s="7"/>
      <c r="E27" s="7"/>
      <c r="F27" s="7"/>
      <c r="G27" s="7"/>
      <c r="H27" s="7"/>
      <c r="I27" s="7"/>
      <c r="J27" s="7"/>
      <c r="K27" s="7"/>
      <c r="L27" s="7"/>
      <c r="M27" s="7"/>
      <c r="N27" s="7"/>
      <c r="O27" s="7"/>
      <c r="P27" s="7"/>
      <c r="Q27" s="7"/>
      <c r="R27" s="7"/>
      <c r="S27" s="7"/>
      <c r="T27" s="7"/>
      <c r="U27" s="7"/>
      <c r="V27" s="7"/>
      <c r="W27" s="7"/>
      <c r="X27" s="7"/>
      <c r="AB27" s="5"/>
    </row>
    <row r="28" spans="1:28">
      <c r="A28" s="7"/>
      <c r="B28" s="7"/>
      <c r="C28" s="7"/>
      <c r="D28" s="7"/>
      <c r="E28" s="7"/>
      <c r="F28" s="7"/>
      <c r="G28" s="7"/>
      <c r="H28" s="7"/>
      <c r="I28" s="7"/>
      <c r="J28" s="7"/>
      <c r="K28" s="7"/>
      <c r="L28" s="7"/>
      <c r="M28" s="7"/>
      <c r="N28" s="7"/>
      <c r="O28" s="7"/>
      <c r="P28" s="7"/>
      <c r="Q28" s="7"/>
      <c r="R28" s="7"/>
      <c r="S28" s="7"/>
      <c r="T28" s="7"/>
      <c r="U28" s="7"/>
      <c r="V28" s="7"/>
      <c r="W28" s="7"/>
      <c r="X28" s="7"/>
      <c r="AB28" s="5"/>
    </row>
    <row r="29" spans="1:28">
      <c r="A29" s="7"/>
      <c r="B29" s="7"/>
      <c r="C29" s="7"/>
      <c r="D29" s="7"/>
      <c r="E29" s="7"/>
      <c r="F29" s="7"/>
      <c r="G29" s="7"/>
      <c r="H29" s="7"/>
      <c r="I29" s="7"/>
      <c r="J29" s="7"/>
      <c r="K29" s="7"/>
      <c r="L29" s="7"/>
      <c r="M29" s="7"/>
      <c r="N29" s="7"/>
      <c r="O29" s="7"/>
      <c r="P29" s="7"/>
      <c r="Q29" s="7"/>
      <c r="R29" s="7"/>
      <c r="S29" s="7"/>
      <c r="T29" s="7"/>
      <c r="U29" s="7"/>
      <c r="V29" s="7"/>
      <c r="W29" s="7"/>
      <c r="X29" s="7"/>
      <c r="AB29" s="5"/>
    </row>
    <row r="30" spans="1:28">
      <c r="A30" s="95"/>
      <c r="B30" s="95"/>
      <c r="C30" s="95"/>
      <c r="D30" s="95"/>
      <c r="E30" s="95"/>
      <c r="F30" s="95"/>
      <c r="G30" s="95"/>
      <c r="H30" s="95"/>
      <c r="I30" s="95"/>
      <c r="J30" s="95"/>
      <c r="K30" s="95"/>
      <c r="L30" s="95"/>
      <c r="M30" s="95"/>
      <c r="N30" s="95"/>
      <c r="O30" s="95"/>
      <c r="P30" s="95"/>
      <c r="Q30" s="95"/>
      <c r="R30" s="95"/>
      <c r="S30" s="95"/>
      <c r="T30" s="95"/>
      <c r="U30" s="95"/>
      <c r="V30" s="95"/>
      <c r="W30" s="95"/>
      <c r="X30" s="95"/>
    </row>
    <row r="31" spans="1:28">
      <c r="A31" s="4" t="s">
        <v>6</v>
      </c>
    </row>
    <row r="32" spans="1:28">
      <c r="A32" s="53">
        <f>'Plan Orçamentária'!A226</f>
        <v>0</v>
      </c>
      <c r="B32" s="53"/>
      <c r="C32" s="53"/>
      <c r="D32" s="53"/>
      <c r="E32" s="53"/>
      <c r="F32" s="53"/>
      <c r="G32" s="53"/>
      <c r="H32" s="53"/>
      <c r="I32" s="53"/>
      <c r="J32" s="53"/>
      <c r="K32" s="53"/>
      <c r="L32" s="53"/>
      <c r="M32" s="53"/>
      <c r="N32" s="53"/>
      <c r="O32" s="53"/>
      <c r="P32" s="53"/>
      <c r="Q32" s="53"/>
      <c r="R32" s="53"/>
      <c r="S32" s="53"/>
      <c r="T32" s="53"/>
      <c r="U32" s="53"/>
      <c r="V32" s="53"/>
      <c r="W32" s="53"/>
      <c r="X32" s="53"/>
    </row>
    <row r="33" spans="1:24">
      <c r="A33" s="4">
        <f>'Plan Orçamentária'!A227</f>
        <v>0</v>
      </c>
    </row>
    <row r="34" spans="1:24">
      <c r="A34" s="9">
        <f>'Plan Orçamentária'!A228</f>
        <v>0</v>
      </c>
      <c r="B34" s="9"/>
      <c r="C34" s="9"/>
      <c r="D34" s="9"/>
      <c r="E34" s="9"/>
      <c r="F34" s="9"/>
      <c r="G34" s="9"/>
      <c r="H34" s="9"/>
      <c r="I34" s="9"/>
      <c r="J34" s="9"/>
      <c r="K34" s="9"/>
      <c r="L34" s="9"/>
      <c r="M34" s="9"/>
      <c r="N34" s="9"/>
      <c r="O34" s="9"/>
      <c r="P34" s="9"/>
      <c r="Q34" s="9"/>
      <c r="R34" s="9"/>
      <c r="S34" s="9"/>
      <c r="T34" s="9"/>
      <c r="U34" s="9"/>
      <c r="V34" s="9"/>
      <c r="W34" s="9"/>
      <c r="X34" s="9"/>
    </row>
    <row r="35" spans="1:24">
      <c r="A35" s="94"/>
      <c r="B35" s="95"/>
      <c r="C35" s="95"/>
      <c r="D35" s="95"/>
      <c r="E35" s="95"/>
      <c r="F35" s="95"/>
      <c r="G35" s="95"/>
      <c r="H35" s="95"/>
      <c r="I35" s="95"/>
      <c r="J35" s="95"/>
      <c r="K35" s="95"/>
      <c r="L35" s="95"/>
      <c r="M35" s="95"/>
      <c r="N35" s="95"/>
      <c r="O35" s="95"/>
      <c r="P35" s="95"/>
      <c r="Q35" s="95"/>
      <c r="R35" s="95"/>
      <c r="S35" s="95"/>
      <c r="T35" s="95"/>
      <c r="U35" s="95"/>
      <c r="V35" s="95"/>
      <c r="W35" s="95"/>
      <c r="X35" s="95"/>
    </row>
    <row r="37" spans="1:24">
      <c r="W37" s="5"/>
      <c r="X37" s="5"/>
    </row>
    <row r="73" spans="1:1">
      <c r="A73" s="4" t="s">
        <v>7</v>
      </c>
    </row>
  </sheetData>
  <mergeCells count="18">
    <mergeCell ref="O5:P5"/>
    <mergeCell ref="U5:V5"/>
    <mergeCell ref="S5:T5"/>
    <mergeCell ref="M5:N5"/>
    <mergeCell ref="Q5:R5"/>
    <mergeCell ref="A1:H1"/>
    <mergeCell ref="Y19:Y20"/>
    <mergeCell ref="Y9:Y10"/>
    <mergeCell ref="Y13:Y14"/>
    <mergeCell ref="Y11:Y12"/>
    <mergeCell ref="C5:D5"/>
    <mergeCell ref="K5:L5"/>
    <mergeCell ref="Y17:Y18"/>
    <mergeCell ref="Y15:Y16"/>
    <mergeCell ref="I5:J5"/>
    <mergeCell ref="Y7:Y8"/>
    <mergeCell ref="G5:H5"/>
    <mergeCell ref="E5:F5"/>
  </mergeCells>
  <phoneticPr fontId="10" type="noConversion"/>
  <conditionalFormatting sqref="B7:B20">
    <cfRule type="expression" dxfId="1" priority="1">
      <formula>W7&gt;1</formula>
    </cfRule>
  </conditionalFormatting>
  <conditionalFormatting sqref="C8:V8 C10:V10 C12:V12 C14:V14 C16:V16 C18:V18 C20:V20">
    <cfRule type="expression" dxfId="0" priority="24">
      <formula>C7&lt;&gt;0</formula>
    </cfRule>
  </conditionalFormatting>
  <printOptions horizontalCentered="1"/>
  <pageMargins left="0.51181102362204722" right="0.51181102362204722" top="0.78740157480314965" bottom="0.78740157480314965" header="0.31496062992125984"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Planilha1</vt:lpstr>
      <vt:lpstr>Resumo</vt:lpstr>
      <vt:lpstr>Plan Orçamentária</vt:lpstr>
      <vt:lpstr>Cronograma físico-financeiro</vt:lpstr>
      <vt:lpstr>'Cronograma físico-financeiro'!Area_de_impressao</vt:lpstr>
      <vt:lpstr>'Plan Orçamentária'!Area_de_impressao</vt:lpstr>
      <vt:lpstr>Resumo!Area_de_impressao</vt:lpstr>
      <vt:lpstr>'Plan Orçamentária'!Titulos_de_impressao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2023-12-04T21:44:39Z</dcterms:modified>
</cp:coreProperties>
</file>